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padilla\Desktop\LOLI-2018\RELACIÓN COTRATOS MENORES - SERV.CONTRATACIÓN\"/>
    </mc:Choice>
  </mc:AlternateContent>
  <bookViews>
    <workbookView xWindow="0" yWindow="0" windowWidth="30720" windowHeight="13395" tabRatio="395"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Y3" i="2" l="1"/>
  <c r="Z3" i="2"/>
  <c r="AE3" i="2" s="1"/>
  <c r="AA3" i="2"/>
  <c r="AB3" i="2"/>
  <c r="AC3" i="2"/>
  <c r="AD3" i="2"/>
  <c r="AF3" i="2"/>
  <c r="AG3" i="2"/>
  <c r="AH3" i="2"/>
  <c r="AI3" i="2"/>
  <c r="AJ3" i="2"/>
  <c r="AK3" i="2"/>
  <c r="AL3" i="2"/>
  <c r="AM3" i="2"/>
  <c r="Y4" i="2"/>
  <c r="Z4" i="2"/>
  <c r="AA4" i="2"/>
  <c r="AB4" i="2"/>
  <c r="AC4" i="2"/>
  <c r="AD4" i="2"/>
  <c r="AE4" i="2"/>
  <c r="AF4" i="2"/>
  <c r="AG4" i="2"/>
  <c r="AH4" i="2"/>
  <c r="AI4" i="2"/>
  <c r="AJ4" i="2"/>
  <c r="AK4" i="2"/>
  <c r="AL4" i="2"/>
  <c r="AM4" i="2"/>
  <c r="Y5" i="2"/>
  <c r="Z5" i="2"/>
  <c r="AE5" i="2" s="1"/>
  <c r="AA5" i="2"/>
  <c r="AB5" i="2"/>
  <c r="AC5" i="2"/>
  <c r="AD5" i="2"/>
  <c r="AF5" i="2"/>
  <c r="AG5" i="2"/>
  <c r="AH5" i="2"/>
  <c r="AI5" i="2"/>
  <c r="AJ5" i="2"/>
  <c r="AK5" i="2"/>
  <c r="AL5" i="2"/>
  <c r="AM5" i="2"/>
  <c r="Y6" i="2"/>
  <c r="Z6" i="2"/>
  <c r="AE6" i="2" s="1"/>
  <c r="AA6" i="2"/>
  <c r="AB6" i="2"/>
  <c r="AC6" i="2"/>
  <c r="AD6" i="2"/>
  <c r="AF6" i="2"/>
  <c r="AG6" i="2"/>
  <c r="AH6" i="2"/>
  <c r="AI6" i="2"/>
  <c r="AJ6" i="2"/>
  <c r="AK6" i="2"/>
  <c r="AL6" i="2"/>
  <c r="AM6" i="2"/>
  <c r="Y7" i="2"/>
  <c r="Z7" i="2"/>
  <c r="AE7" i="2" s="1"/>
  <c r="AA7" i="2"/>
  <c r="AB7" i="2"/>
  <c r="AC7" i="2"/>
  <c r="AD7" i="2"/>
  <c r="AF7" i="2"/>
  <c r="AG7" i="2"/>
  <c r="AH7" i="2"/>
  <c r="AI7" i="2"/>
  <c r="AJ7" i="2"/>
  <c r="AK7" i="2"/>
  <c r="AL7" i="2"/>
  <c r="AM7" i="2"/>
  <c r="Y8" i="2"/>
  <c r="Z8" i="2"/>
  <c r="AE8" i="2" s="1"/>
  <c r="AA8" i="2"/>
  <c r="AB8" i="2"/>
  <c r="AC8" i="2"/>
  <c r="AD8" i="2"/>
  <c r="AF8" i="2"/>
  <c r="AG8" i="2"/>
  <c r="AH8" i="2"/>
  <c r="AI8" i="2"/>
  <c r="AJ8" i="2"/>
  <c r="AK8" i="2"/>
  <c r="AL8" i="2"/>
  <c r="AM8" i="2"/>
  <c r="Y9" i="2"/>
  <c r="Z9" i="2"/>
  <c r="AE9" i="2" s="1"/>
  <c r="AA9" i="2"/>
  <c r="AB9" i="2"/>
  <c r="AC9" i="2"/>
  <c r="AD9" i="2"/>
  <c r="AF9" i="2"/>
  <c r="AG9" i="2"/>
  <c r="AH9" i="2"/>
  <c r="AI9" i="2"/>
  <c r="AJ9" i="2"/>
  <c r="AK9" i="2"/>
  <c r="AL9" i="2"/>
  <c r="AM9" i="2"/>
  <c r="Y10" i="2"/>
  <c r="Z10" i="2"/>
  <c r="AA10" i="2"/>
  <c r="AB10" i="2"/>
  <c r="AC10" i="2"/>
  <c r="AD10" i="2"/>
  <c r="AE10" i="2"/>
  <c r="AF10" i="2"/>
  <c r="AG10" i="2"/>
  <c r="AH10" i="2"/>
  <c r="AI10" i="2"/>
  <c r="AJ10" i="2"/>
  <c r="AK10" i="2"/>
  <c r="AL10" i="2"/>
  <c r="AM10" i="2"/>
  <c r="Y11" i="2"/>
  <c r="Z11" i="2"/>
  <c r="AA11" i="2"/>
  <c r="AB11" i="2"/>
  <c r="AC11" i="2"/>
  <c r="AD11" i="2"/>
  <c r="AE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A19" i="2"/>
  <c r="AB19" i="2"/>
  <c r="AC19" i="2"/>
  <c r="AD19" i="2"/>
  <c r="AE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Y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<sst xmlns="http://schemas.openxmlformats.org/spreadsheetml/2006/main" count="20226" uniqueCount="19986">
  <si>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</si>
  <si>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</si>
  <si>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</si>
  <si>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</si>
  <si>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</si>
  <si>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</si>
  <si>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</si>
  <si>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</si>
  <si>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</si>
  <si>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</si>
  <si>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</si>
  <si>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</si>
  <si>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</si>
  <si>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</si>
  <si>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</si>
  <si>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</si>
  <si>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</si>
  <si>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</si>
  <si>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</si>
  <si>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</si>
  <si>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</si>
  <si>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</si>
  <si>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</si>
  <si>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</si>
  <si>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</si>
  <si>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</si>
  <si>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</si>
  <si>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</si>
  <si>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</si>
  <si>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</si>
  <si>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</si>
  <si>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</si>
  <si>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</si>
  <si>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</si>
  <si>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</si>
  <si>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</si>
  <si>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</si>
  <si>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</si>
  <si>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</si>
  <si>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</si>
  <si>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</si>
  <si>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</si>
  <si>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</si>
  <si>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</si>
  <si>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</si>
  <si>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</si>
  <si>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</si>
  <si>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</si>
  <si>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</si>
  <si>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</si>
  <si>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</si>
  <si>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</si>
  <si>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</si>
  <si>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</si>
  <si>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</si>
  <si>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</si>
  <si>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</si>
  <si>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</si>
  <si>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</si>
  <si>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</si>
  <si>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</si>
  <si>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</si>
  <si>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</si>
  <si>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</si>
  <si>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</si>
  <si>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</si>
  <si>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</si>
  <si>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</si>
  <si>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</si>
  <si>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</si>
  <si>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</si>
  <si>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</si>
  <si>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</si>
  <si>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</si>
  <si>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</si>
  <si>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</si>
  <si>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</si>
  <si>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</si>
  <si>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</si>
  <si>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</si>
  <si>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</si>
  <si>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</si>
  <si>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</si>
  <si>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</si>
  <si>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</si>
  <si>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</si>
  <si>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</si>
  <si>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</si>
  <si>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</si>
  <si>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</si>
  <si>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</si>
  <si>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</si>
  <si>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</si>
  <si>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</si>
  <si>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</si>
  <si>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</si>
  <si>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</si>
  <si>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</si>
  <si>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</si>
  <si>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</si>
  <si>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</si>
  <si>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</si>
  <si>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</si>
  <si>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</si>
  <si>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</si>
  <si>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</si>
  <si>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</si>
  <si>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</si>
  <si>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</si>
  <si>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</si>
  <si>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</si>
  <si>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</si>
  <si>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</si>
  <si>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</si>
  <si>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</si>
  <si>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</si>
  <si>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</si>
  <si>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</si>
  <si>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</si>
  <si>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</si>
  <si>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</si>
  <si>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</si>
  <si>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</si>
  <si>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</si>
  <si>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</si>
  <si>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</si>
  <si>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</si>
  <si>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</si>
  <si>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</si>
  <si>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</si>
  <si>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</si>
  <si>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</si>
  <si>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</si>
  <si>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</si>
  <si>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</si>
  <si>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</si>
  <si>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</si>
  <si>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</si>
  <si>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</si>
  <si>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</si>
  <si>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</si>
  <si>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</si>
  <si>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</si>
  <si>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</si>
  <si>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</si>
  <si>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</si>
  <si>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</si>
  <si>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</si>
  <si>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</si>
  <si>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</si>
  <si>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</si>
  <si>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</si>
  <si>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</si>
  <si>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</si>
  <si>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</si>
  <si>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</si>
  <si>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</si>
  <si>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</si>
  <si>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</si>
  <si>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</si>
  <si>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</si>
  <si>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</si>
  <si>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</si>
  <si>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</si>
  <si>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</si>
  <si>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</si>
  <si>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</si>
  <si>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</si>
  <si>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</si>
  <si>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</si>
  <si>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</si>
  <si>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</si>
  <si>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</si>
  <si>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</si>
  <si>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</si>
  <si>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</si>
  <si>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</si>
  <si>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</si>
  <si>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</si>
  <si>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</si>
  <si>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</si>
  <si>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</si>
  <si>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</si>
  <si>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</si>
  <si>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</si>
  <si>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</si>
  <si>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</si>
  <si>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</si>
  <si>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</si>
  <si>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</si>
  <si>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</si>
  <si>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</si>
  <si>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</si>
  <si>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</si>
  <si>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</si>
  <si>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</si>
  <si>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</si>
  <si>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</si>
  <si>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</si>
  <si>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</si>
  <si>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</si>
  <si>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</si>
  <si>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</si>
  <si>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</si>
  <si>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</si>
  <si>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</si>
  <si>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</si>
  <si>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</si>
  <si>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</si>
  <si>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</si>
  <si>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</si>
  <si>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</si>
  <si>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</si>
  <si>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</si>
  <si>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</si>
  <si>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</si>
  <si>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</si>
  <si>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</si>
  <si>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</si>
  <si>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</si>
  <si>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</si>
  <si>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</si>
  <si>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</si>
  <si>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</si>
  <si>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</si>
  <si>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</si>
  <si>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</si>
  <si>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</si>
  <si>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</si>
  <si>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</si>
  <si>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</si>
  <si>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</si>
  <si>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</si>
  <si>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</si>
  <si>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</si>
  <si>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</si>
  <si>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</si>
  <si>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</si>
  <si>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</si>
  <si>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</si>
  <si>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</si>
  <si>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</si>
  <si>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</si>
  <si>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</si>
  <si>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</si>
  <si>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</si>
  <si>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</si>
  <si>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</si>
  <si>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</si>
  <si>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</si>
  <si>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</si>
  <si>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</si>
  <si>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</si>
  <si>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</si>
  <si>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</si>
  <si>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</si>
  <si>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</si>
  <si>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</si>
  <si>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</si>
  <si>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</si>
  <si>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</si>
  <si>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</si>
  <si>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</si>
  <si>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</si>
  <si>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</si>
  <si>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</si>
  <si>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</si>
  <si>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</si>
  <si>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</si>
  <si>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</si>
  <si>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</si>
  <si>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</si>
  <si>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</si>
  <si>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</si>
  <si>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</si>
  <si>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</si>
  <si>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</si>
  <si>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</si>
  <si>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</si>
  <si>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</si>
  <si>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</si>
  <si>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</si>
  <si>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</si>
  <si>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</si>
  <si>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</si>
  <si>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</si>
  <si>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</si>
  <si>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</si>
  <si>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</si>
  <si>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</si>
  <si>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</si>
  <si>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</si>
  <si>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</si>
  <si>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</si>
  <si>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</si>
  <si>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</si>
  <si>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</si>
  <si>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</si>
  <si>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</si>
  <si>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</si>
  <si>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</si>
  <si>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</si>
  <si>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</si>
  <si>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</si>
  <si>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</si>
  <si>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</si>
  <si>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</si>
  <si>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</si>
  <si>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</si>
  <si>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</si>
  <si>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</si>
  <si>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</si>
  <si>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</si>
  <si>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</si>
  <si>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</si>
  <si>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</si>
  <si>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</si>
  <si>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</si>
  <si>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</si>
  <si>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</si>
  <si>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</si>
  <si>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</si>
  <si>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</si>
  <si>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</si>
  <si>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</si>
  <si>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</si>
  <si>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</si>
  <si>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</si>
  <si>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</si>
  <si>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</si>
  <si>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</si>
  <si>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</si>
  <si>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</si>
  <si>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</si>
  <si>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</si>
  <si>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</si>
  <si>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</si>
  <si>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</si>
  <si>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</si>
  <si>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</si>
  <si>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</si>
  <si>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</si>
  <si>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</si>
  <si>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</si>
  <si>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</si>
  <si>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</si>
  <si>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</si>
  <si>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</si>
  <si>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</si>
  <si>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</si>
  <si>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</si>
  <si>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</si>
  <si>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</si>
  <si>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</si>
  <si>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</si>
  <si>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</si>
  <si>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</si>
  <si>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</si>
  <si>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</si>
  <si>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</si>
  <si>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</si>
  <si>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</si>
  <si>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</si>
  <si>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</si>
  <si>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</si>
  <si>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</si>
  <si>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</si>
  <si>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</si>
  <si>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</si>
  <si>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</si>
  <si>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</si>
  <si>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</si>
  <si>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</si>
  <si>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</si>
  <si>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</si>
  <si>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</si>
  <si>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</si>
  <si>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</si>
  <si>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</si>
  <si>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</si>
  <si>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</si>
  <si>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</si>
  <si>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</si>
  <si>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</si>
  <si>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</si>
  <si>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</si>
  <si>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</si>
  <si>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</si>
  <si>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</si>
  <si>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</si>
  <si>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</si>
  <si>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</si>
  <si>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</si>
  <si>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</si>
  <si>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</si>
  <si>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</si>
  <si>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</si>
  <si>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</si>
  <si>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</si>
  <si>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</si>
  <si>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</si>
  <si>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</si>
  <si>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</si>
  <si>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</si>
  <si>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</si>
  <si>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</si>
  <si>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</si>
  <si>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</si>
  <si>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</si>
  <si>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</si>
  <si>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</si>
  <si>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</si>
  <si>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</si>
  <si>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</si>
  <si>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</si>
  <si>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</si>
  <si>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</si>
  <si>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</si>
  <si>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</si>
  <si>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</si>
  <si>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</si>
  <si>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</si>
  <si>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</si>
  <si>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</si>
  <si>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</si>
  <si>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</si>
  <si>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</si>
  <si>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</si>
  <si>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</si>
  <si>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</si>
  <si>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</si>
  <si>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</si>
  <si>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</si>
  <si>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</si>
  <si>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</si>
  <si>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</si>
  <si>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</si>
  <si>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</si>
  <si>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</si>
  <si>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</si>
  <si>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</si>
  <si>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</si>
  <si>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</si>
  <si>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</si>
  <si>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</si>
  <si>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</si>
  <si>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</si>
  <si>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</si>
  <si>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</si>
  <si>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</si>
  <si>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</si>
  <si>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</si>
  <si>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</si>
  <si>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</si>
  <si>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</si>
  <si>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</si>
  <si>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</si>
  <si>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</si>
  <si>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</si>
  <si>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</si>
  <si>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</si>
  <si>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</si>
  <si>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</si>
  <si>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</si>
  <si>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</si>
  <si>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</si>
  <si>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</si>
  <si>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</si>
  <si>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</si>
  <si>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</si>
  <si>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</si>
  <si>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</si>
  <si>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</si>
  <si>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</si>
  <si>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</si>
  <si>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</si>
  <si>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</si>
  <si>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</si>
  <si>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</si>
  <si>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</si>
  <si>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</si>
  <si>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</si>
  <si>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</si>
  <si>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</si>
  <si>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</si>
  <si>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</si>
  <si>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</si>
  <si>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</si>
  <si>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</si>
  <si>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</si>
  <si>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</si>
  <si>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</si>
  <si>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</si>
  <si>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</si>
  <si>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</si>
  <si>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</si>
  <si>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</si>
  <si>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</si>
  <si>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</si>
  <si>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</si>
  <si>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</si>
  <si>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</si>
  <si>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</si>
  <si>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</si>
  <si>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</si>
  <si>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</si>
  <si>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</si>
  <si>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</si>
  <si>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</si>
  <si>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</si>
  <si>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</si>
  <si>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</si>
  <si>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</si>
  <si>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</si>
  <si>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</si>
  <si>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</si>
  <si>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</si>
  <si>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</si>
  <si>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</si>
  <si>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</si>
  <si>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</si>
  <si>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</si>
  <si>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</si>
  <si>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</si>
  <si>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</si>
  <si>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</si>
  <si>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</si>
  <si>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</si>
  <si>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</si>
  <si>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</si>
  <si>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</si>
  <si>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</si>
  <si>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</si>
  <si>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</si>
  <si>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</si>
  <si>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</si>
  <si>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</si>
  <si>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</si>
  <si>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</si>
  <si>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</si>
  <si>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</si>
  <si>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</si>
  <si>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</si>
  <si>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</si>
  <si>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</si>
  <si>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</si>
  <si>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</si>
  <si>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</si>
  <si>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</si>
  <si>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</si>
  <si>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</si>
  <si>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</si>
  <si>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</si>
  <si>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</si>
  <si>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</si>
  <si>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</si>
  <si>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</si>
  <si>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</si>
  <si>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</si>
  <si>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</si>
  <si>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</si>
  <si>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</si>
  <si>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</si>
  <si>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</si>
  <si>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</si>
  <si>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</si>
  <si>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</si>
  <si>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</si>
  <si>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</si>
  <si>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</si>
  <si>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</si>
  <si>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</si>
  <si>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</si>
  <si>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</si>
  <si>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</si>
  <si>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</si>
  <si>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</si>
  <si>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</si>
  <si>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</si>
  <si>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</si>
  <si>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</si>
  <si>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</si>
  <si>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</si>
  <si>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</si>
  <si>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</si>
  <si>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</si>
  <si>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</si>
  <si>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</si>
  <si>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</si>
  <si>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</si>
  <si>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</si>
  <si>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</si>
  <si>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</si>
  <si>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</si>
  <si>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</si>
  <si>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</si>
  <si>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</si>
  <si>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</si>
  <si>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</si>
  <si>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</si>
  <si>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</si>
  <si>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</si>
  <si>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</si>
  <si>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</si>
  <si>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</si>
  <si>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</si>
  <si>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</si>
  <si>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</si>
  <si>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</si>
  <si>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</si>
  <si>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</si>
  <si>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</si>
  <si>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</si>
  <si>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</si>
  <si>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</si>
  <si>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</si>
  <si>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</si>
  <si>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</si>
  <si>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</si>
  <si>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</si>
  <si>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</si>
  <si>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</si>
  <si>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</si>
  <si>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</si>
  <si>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</si>
  <si>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</si>
  <si>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</si>
  <si>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</si>
  <si>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</si>
  <si>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</si>
  <si>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</si>
  <si>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</si>
  <si>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</si>
  <si>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</si>
  <si>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</si>
  <si>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</si>
  <si>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</si>
  <si>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</si>
  <si>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</si>
  <si>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</si>
  <si>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</si>
  <si>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</si>
  <si>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</si>
  <si>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</si>
  <si>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</si>
  <si>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</si>
  <si>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</si>
  <si>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</si>
  <si>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</si>
  <si>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</si>
  <si>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</si>
  <si>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</si>
  <si>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</si>
  <si>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</si>
  <si>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</si>
  <si>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</si>
  <si>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</si>
  <si>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</si>
  <si>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</si>
  <si>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</si>
  <si>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</si>
  <si>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</si>
  <si>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</si>
  <si>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</si>
  <si>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</si>
  <si>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</si>
  <si>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</si>
  <si>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</si>
  <si>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</si>
  <si>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</si>
  <si>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</si>
  <si>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</si>
  <si>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</si>
  <si>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</si>
  <si>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</si>
  <si>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</si>
  <si>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</si>
  <si>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</si>
  <si>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</si>
  <si>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</si>
  <si>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</si>
  <si>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</si>
  <si>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</si>
  <si>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</si>
  <si>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</si>
  <si>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</si>
  <si>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</si>
  <si>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</si>
  <si>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</si>
  <si>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</si>
  <si>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</si>
  <si>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</si>
  <si>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</si>
  <si>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</si>
  <si>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</si>
  <si>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</si>
  <si>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</si>
  <si>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</si>
  <si>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</si>
  <si>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</si>
  <si>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</si>
  <si>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</si>
  <si>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</si>
  <si>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</si>
  <si>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</si>
  <si>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</si>
  <si>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</si>
  <si>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</si>
  <si>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</si>
  <si>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</si>
  <si>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</si>
  <si>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</si>
  <si>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</si>
  <si>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</si>
  <si>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</si>
  <si>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</si>
  <si>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</si>
  <si>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</si>
  <si>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</si>
  <si>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</si>
  <si>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</si>
  <si>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</si>
  <si>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</si>
  <si>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</si>
  <si>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</si>
  <si>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</si>
  <si>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</si>
  <si>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</si>
  <si>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</si>
  <si>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</si>
  <si>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</si>
  <si>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</si>
  <si>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</si>
  <si>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</si>
  <si>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</si>
  <si>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</si>
  <si>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</si>
  <si>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</si>
  <si>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</si>
  <si>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</si>
  <si>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</si>
  <si>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</si>
  <si>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</si>
  <si>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</si>
  <si>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</si>
  <si>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</si>
  <si>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</si>
  <si>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</si>
  <si>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</si>
  <si>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</si>
  <si>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</si>
  <si>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</si>
  <si>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</si>
  <si>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</si>
  <si>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</si>
  <si>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</si>
  <si>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</si>
  <si>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</si>
  <si>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</si>
  <si>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</si>
  <si>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</si>
  <si>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</si>
  <si>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</si>
  <si>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</si>
  <si>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</si>
  <si>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</si>
  <si>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</si>
  <si>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</si>
  <si>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</si>
  <si>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</si>
  <si>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</si>
  <si>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</si>
  <si>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</si>
  <si>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</si>
  <si>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</si>
  <si>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</si>
  <si>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</si>
  <si>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</si>
  <si>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</si>
  <si>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</si>
  <si>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</si>
  <si>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</si>
  <si>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</si>
  <si>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</si>
  <si>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</si>
  <si>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</si>
  <si>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</si>
  <si>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</si>
  <si>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</si>
  <si>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</si>
  <si>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</si>
  <si>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</si>
  <si>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</si>
  <si>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</si>
  <si>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</si>
  <si>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</si>
  <si>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</si>
  <si>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</si>
  <si>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</si>
  <si>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</si>
  <si>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</si>
  <si>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</si>
  <si>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</si>
  <si>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</si>
  <si>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</si>
  <si>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</si>
  <si>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</si>
  <si>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</si>
  <si>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</si>
  <si>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</si>
  <si>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</si>
  <si>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</si>
  <si>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</si>
  <si>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</si>
  <si>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</si>
  <si>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</si>
  <si>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</si>
  <si>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</si>
  <si>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</si>
  <si>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</si>
  <si>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</si>
  <si>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</si>
  <si>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</si>
  <si>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</si>
  <si>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</si>
  <si>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</si>
  <si>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</si>
  <si>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</si>
  <si>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</si>
  <si>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</si>
  <si>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</si>
  <si>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</si>
  <si>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</si>
  <si>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</si>
  <si>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</si>
  <si>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</si>
  <si>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</si>
  <si>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</si>
  <si>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</si>
  <si>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</si>
  <si>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</si>
  <si>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</si>
  <si>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</si>
  <si>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</si>
  <si>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</si>
  <si>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</si>
  <si>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</si>
  <si>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</si>
  <si>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</si>
  <si>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</si>
  <si>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</si>
  <si>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</si>
  <si>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</si>
  <si>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</si>
  <si>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</si>
  <si>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</si>
  <si>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</si>
  <si>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</si>
  <si>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</si>
  <si>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</si>
  <si>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</si>
  <si>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</si>
  <si>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</si>
  <si>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</si>
  <si>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</si>
  <si>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</si>
  <si>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</si>
  <si>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</si>
  <si>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</si>
  <si>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</si>
  <si>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</si>
  <si>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</si>
  <si>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</si>
  <si>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</si>
  <si>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</si>
  <si>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</si>
  <si>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</si>
  <si>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</si>
  <si>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</si>
  <si>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</si>
  <si>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</si>
  <si>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</si>
  <si>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</si>
  <si>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</si>
  <si>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</si>
  <si>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</si>
  <si>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</si>
  <si>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</si>
  <si>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</si>
  <si>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</si>
  <si>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</si>
  <si>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</si>
  <si>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</si>
  <si>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</si>
  <si>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</si>
  <si>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</si>
  <si>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</si>
  <si>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</si>
  <si>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</si>
  <si>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</si>
  <si>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</si>
  <si>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</si>
  <si>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</si>
  <si>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</si>
  <si>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</si>
  <si>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</si>
  <si>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</si>
  <si>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</si>
  <si>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</si>
  <si>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</si>
  <si>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</si>
  <si>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</si>
  <si>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</si>
  <si>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</si>
  <si>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</si>
  <si>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</si>
  <si>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</si>
  <si>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</si>
  <si>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</si>
  <si>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</si>
  <si>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</si>
  <si>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</si>
  <si>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</si>
  <si>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</si>
  <si>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</si>
  <si>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</si>
  <si>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</si>
  <si>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</si>
  <si>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</si>
  <si>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</si>
  <si>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</si>
  <si>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</si>
  <si>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</si>
  <si>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</si>
  <si>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</si>
  <si>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</si>
  <si>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</si>
  <si>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</si>
  <si>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</si>
  <si>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</si>
  <si>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</si>
  <si>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</si>
  <si>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</si>
  <si>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</si>
  <si>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</si>
  <si>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</si>
  <si>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</si>
  <si>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</si>
  <si>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</si>
  <si>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</si>
  <si>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</si>
  <si>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</si>
  <si>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</si>
  <si>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</si>
  <si>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</si>
  <si>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</si>
  <si>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</si>
  <si>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</si>
  <si>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</si>
  <si>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</si>
  <si>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</si>
  <si>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</si>
  <si>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</si>
  <si>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</si>
  <si>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</si>
  <si>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</si>
  <si>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</si>
  <si>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</si>
  <si>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</si>
  <si>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</si>
  <si>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</si>
  <si>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</si>
  <si>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</si>
  <si>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</si>
  <si>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</si>
  <si>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</si>
  <si>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</si>
  <si>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</si>
  <si>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</si>
  <si>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</si>
  <si>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</si>
  <si>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</si>
  <si>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</si>
  <si>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</si>
  <si>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</si>
  <si>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</si>
  <si>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</si>
  <si>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</si>
  <si>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</si>
  <si>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</si>
  <si>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</si>
  <si>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</si>
  <si>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</si>
  <si>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</si>
  <si>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</si>
  <si>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</si>
  <si>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</si>
  <si>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</si>
  <si>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</si>
  <si>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</si>
  <si>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</si>
  <si>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</si>
  <si>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</si>
  <si>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</si>
  <si>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</si>
  <si>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</si>
  <si>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</si>
  <si>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</si>
  <si>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</si>
  <si>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</si>
  <si>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</si>
  <si>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</si>
  <si>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</si>
  <si>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</si>
  <si>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</si>
  <si>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</si>
  <si>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</si>
  <si>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</si>
  <si>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</si>
  <si>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</si>
  <si>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</si>
  <si>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</si>
  <si>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</si>
  <si>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</si>
  <si>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</si>
  <si>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</si>
  <si>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</si>
  <si>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</si>
  <si>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</si>
  <si>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</si>
  <si>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</si>
  <si>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</si>
  <si>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</si>
  <si>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</si>
  <si>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</si>
  <si>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</si>
  <si>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</si>
  <si>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</si>
  <si>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</si>
  <si>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</si>
  <si>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</si>
  <si>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</si>
  <si>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</si>
  <si>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</si>
  <si>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</si>
  <si>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</si>
  <si>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</si>
  <si>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</si>
  <si>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</si>
  <si>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</si>
  <si>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</si>
  <si>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</si>
  <si>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</si>
  <si>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</si>
  <si>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</si>
  <si>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</si>
  <si>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</si>
  <si>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</si>
  <si>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</si>
  <si>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</si>
  <si>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</si>
  <si>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</si>
  <si>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</si>
  <si>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</si>
  <si>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</si>
  <si>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</si>
  <si>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</si>
  <si>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</si>
  <si>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</si>
  <si>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</si>
  <si>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</si>
  <si>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</si>
  <si>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</si>
  <si>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</si>
  <si>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</si>
  <si>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</si>
  <si>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</si>
  <si>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</si>
  <si>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</si>
  <si>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</si>
  <si>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</si>
  <si>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</si>
  <si>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</si>
  <si>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</si>
  <si>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</si>
  <si>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</si>
  <si>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</si>
  <si>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</si>
  <si>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</si>
  <si>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</si>
  <si>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</si>
  <si>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</si>
  <si>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</si>
  <si>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</si>
  <si>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</si>
  <si>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</si>
  <si>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</si>
  <si>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</si>
  <si>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</si>
  <si>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</si>
  <si>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</si>
  <si>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</si>
  <si>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</si>
  <si>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</si>
  <si>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</si>
  <si>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</si>
  <si>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</si>
  <si>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</si>
  <si>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</si>
  <si>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</si>
  <si>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</si>
  <si>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</si>
  <si>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</si>
  <si>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</si>
  <si>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</si>
  <si>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</si>
  <si>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</si>
  <si>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</si>
  <si>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</si>
  <si>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</si>
  <si>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</si>
  <si>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</si>
  <si>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</si>
  <si>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</si>
  <si>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</si>
  <si>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</si>
  <si>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</si>
  <si>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</si>
  <si>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</si>
  <si>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</si>
  <si>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</si>
  <si>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</si>
  <si>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</si>
  <si>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</si>
  <si>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</si>
  <si>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</si>
  <si>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</si>
  <si>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</si>
  <si>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</si>
  <si>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</si>
  <si>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</si>
  <si>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</si>
  <si>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</si>
  <si>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</si>
  <si>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</si>
  <si>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</si>
  <si>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</si>
  <si>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</si>
  <si>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</si>
  <si>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</si>
  <si>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</si>
  <si>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</si>
  <si>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</si>
  <si>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</si>
  <si>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</si>
  <si>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</si>
  <si>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</si>
  <si>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</si>
  <si>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</si>
  <si>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</si>
  <si>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</si>
  <si>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</si>
  <si>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</si>
  <si>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</si>
  <si>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</si>
  <si>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</si>
  <si>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</si>
  <si>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</si>
  <si>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</si>
  <si>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</si>
  <si>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</si>
  <si>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</si>
  <si>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</si>
  <si>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</si>
  <si>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</si>
  <si>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</si>
  <si>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</si>
  <si>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</si>
  <si>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</si>
  <si>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</si>
  <si>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</si>
  <si>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</si>
  <si>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</si>
  <si>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</si>
  <si>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</si>
  <si>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</si>
  <si>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</si>
  <si>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</si>
  <si>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</si>
  <si>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</si>
  <si>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</si>
  <si>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</si>
  <si>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</si>
  <si>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</si>
  <si>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</si>
  <si>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</si>
  <si>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</si>
  <si>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</si>
  <si>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</si>
  <si>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</si>
  <si>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</si>
  <si>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</si>
  <si>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</si>
  <si>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</si>
  <si>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</si>
  <si>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</si>
  <si>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</si>
  <si>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</si>
  <si>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</si>
  <si>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</si>
  <si>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</si>
  <si>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</si>
  <si>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</si>
  <si>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</si>
  <si>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</si>
  <si>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</si>
  <si>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</si>
  <si>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</si>
  <si>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</si>
  <si>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</si>
  <si>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</si>
  <si>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</si>
  <si>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</si>
  <si>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</si>
  <si>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</si>
  <si>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</si>
  <si>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</si>
  <si>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</si>
  <si>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</si>
  <si>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</si>
  <si>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</si>
  <si>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</si>
  <si>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</si>
  <si>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</si>
  <si>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</si>
  <si>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</si>
  <si>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</si>
  <si>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</si>
  <si>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</si>
  <si>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</si>
  <si>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</si>
  <si>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</si>
  <si>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</si>
  <si>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</si>
  <si>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</si>
  <si>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</si>
  <si>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</si>
  <si>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</si>
  <si>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</si>
  <si>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</si>
  <si>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</si>
  <si>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</si>
  <si>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</si>
  <si>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</si>
  <si>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</si>
  <si>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</si>
  <si>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</si>
  <si>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</si>
  <si>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</si>
  <si>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</si>
  <si>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</si>
  <si>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</si>
  <si>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</si>
  <si>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</si>
  <si>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</si>
  <si>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</si>
  <si>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</si>
  <si>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</si>
  <si>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</si>
  <si>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</si>
  <si>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</si>
  <si>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</si>
  <si>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</si>
  <si>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</si>
  <si>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</si>
  <si>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</si>
  <si>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</si>
  <si>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</si>
  <si>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</si>
  <si>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</si>
  <si>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</si>
  <si>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</si>
  <si>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</si>
  <si>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</si>
  <si>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</si>
  <si>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</si>
  <si>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</si>
  <si>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</si>
  <si>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</si>
  <si>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</si>
  <si>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</si>
  <si>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</si>
  <si>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</si>
  <si>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</si>
  <si>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</si>
  <si>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</si>
  <si>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</si>
  <si>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</si>
  <si>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</si>
  <si>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</si>
  <si>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</si>
  <si>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</si>
  <si>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</si>
  <si>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</si>
  <si>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</si>
  <si>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</si>
  <si>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</si>
  <si>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</si>
  <si>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</si>
  <si>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</si>
  <si>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</si>
  <si>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</si>
  <si>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</si>
  <si>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</si>
  <si>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</si>
  <si>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</si>
  <si>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</si>
  <si>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</si>
  <si>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</si>
  <si>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</si>
  <si>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</si>
  <si>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</si>
  <si>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</si>
  <si>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</si>
  <si>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</si>
  <si>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</si>
  <si>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</si>
  <si>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</si>
  <si>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</si>
  <si>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</si>
  <si>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</si>
  <si>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</si>
  <si>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</si>
  <si>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</si>
  <si>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</si>
  <si>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</si>
  <si>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</si>
  <si>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</si>
  <si>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</si>
  <si>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</si>
  <si>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</si>
  <si>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</si>
  <si>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</si>
  <si>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</si>
  <si>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</si>
  <si>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</si>
  <si>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</si>
  <si>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</si>
  <si>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</si>
  <si>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</si>
  <si>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</si>
  <si>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</si>
  <si>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</si>
  <si>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</si>
  <si>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</si>
  <si>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</si>
  <si>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</si>
  <si>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</si>
  <si>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</si>
  <si>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</si>
  <si>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</si>
  <si>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</si>
  <si>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</si>
  <si>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</si>
  <si>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</si>
  <si>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</si>
  <si>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</si>
  <si>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</si>
  <si>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</si>
  <si>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</si>
  <si>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</si>
  <si>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</si>
  <si>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</si>
  <si>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</si>
  <si>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</si>
  <si>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</si>
  <si>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</si>
  <si>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</si>
  <si>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</si>
  <si>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</si>
  <si>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</si>
  <si>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</si>
  <si>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</si>
  <si>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</si>
  <si>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</si>
  <si>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</si>
  <si>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</si>
  <si>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</si>
  <si>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</si>
  <si>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</si>
  <si>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</si>
  <si>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</si>
  <si>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</si>
  <si>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</si>
  <si>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</si>
  <si>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</si>
  <si>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</si>
  <si>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</si>
  <si>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</si>
  <si>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</si>
  <si>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</si>
  <si>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</si>
  <si>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</si>
  <si>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</si>
  <si>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</si>
  <si>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</si>
  <si>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</si>
  <si>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</si>
  <si>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</si>
  <si>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</si>
  <si>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</si>
  <si>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</si>
  <si>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</si>
  <si>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</si>
  <si>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</si>
  <si>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</si>
  <si>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</si>
  <si>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</si>
  <si>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</si>
  <si>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</si>
  <si>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</si>
  <si>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</si>
  <si>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</si>
  <si>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</si>
  <si>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</si>
  <si>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</si>
  <si>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</si>
  <si>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</si>
  <si>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</si>
  <si>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</si>
  <si>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</si>
  <si>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</si>
  <si>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</si>
  <si>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</si>
  <si>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</si>
  <si>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</si>
  <si>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</si>
  <si>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</si>
  <si>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</si>
  <si>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</si>
  <si>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</si>
  <si>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</si>
  <si>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</si>
  <si>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</si>
  <si>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</si>
  <si>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</si>
  <si>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</si>
  <si>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</si>
  <si>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</si>
  <si>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</si>
  <si>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</si>
  <si>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</si>
  <si>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</si>
  <si>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</si>
  <si>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</si>
  <si>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</si>
  <si>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</si>
  <si>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</si>
  <si>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</si>
  <si>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</si>
  <si>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</si>
  <si>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</si>
  <si>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</si>
  <si>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</si>
  <si>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</si>
  <si>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</si>
  <si>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</si>
  <si>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</si>
  <si>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</si>
  <si>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</si>
  <si>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</si>
  <si>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</si>
  <si>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</si>
  <si>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</si>
  <si>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</si>
  <si>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</si>
  <si>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</si>
  <si>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</si>
  <si>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</si>
  <si>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</si>
  <si>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</si>
  <si>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</si>
  <si>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</si>
  <si>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</si>
  <si>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</si>
  <si>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</si>
  <si>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</si>
  <si>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</si>
  <si>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</si>
  <si>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</si>
  <si>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</si>
  <si>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</si>
  <si>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</si>
  <si>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</si>
  <si>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</si>
  <si>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</si>
  <si>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</si>
  <si>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</si>
  <si>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</si>
  <si>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</si>
  <si>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</si>
  <si>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</si>
  <si>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</si>
  <si>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</si>
  <si>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</si>
  <si>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</si>
  <si>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</si>
  <si>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</si>
  <si>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</si>
  <si>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</si>
  <si>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</si>
  <si>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</si>
  <si>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</si>
  <si>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</si>
  <si>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</si>
  <si>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</si>
  <si>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</si>
  <si>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</si>
  <si>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</si>
  <si>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</si>
  <si>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</si>
  <si>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</si>
  <si>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</si>
  <si>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</si>
  <si>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</si>
  <si>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</si>
  <si>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</si>
  <si>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</si>
  <si>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</si>
  <si>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</si>
  <si>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</si>
  <si>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</si>
  <si>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</si>
  <si>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</si>
  <si>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</si>
  <si>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</si>
  <si>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</si>
  <si>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</si>
  <si>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</si>
  <si>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</si>
  <si>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</si>
  <si>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</si>
  <si>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</si>
  <si>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</si>
  <si>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</si>
  <si>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</si>
  <si>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</si>
  <si>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</si>
  <si>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</si>
  <si>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</si>
  <si>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</si>
  <si>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</si>
  <si>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</si>
  <si>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</si>
  <si>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</si>
  <si>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</si>
  <si>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</si>
  <si>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</si>
  <si>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</si>
  <si>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</si>
  <si>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</si>
  <si>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</si>
  <si>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</si>
  <si>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</si>
  <si>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</si>
  <si>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</si>
  <si>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</si>
  <si>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</si>
  <si>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</si>
  <si>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</si>
  <si>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</si>
  <si>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</si>
  <si>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</si>
  <si>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</si>
  <si>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</si>
  <si>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</si>
  <si>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</si>
  <si>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</si>
  <si>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</si>
  <si>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</si>
  <si>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</si>
  <si>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</si>
  <si>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</si>
  <si>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</si>
  <si>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</si>
  <si>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</si>
  <si>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</si>
  <si>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</si>
  <si>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</si>
  <si>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</si>
  <si>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</si>
  <si>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</si>
  <si>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</si>
  <si>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</si>
  <si>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</si>
  <si>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</si>
  <si>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</si>
  <si>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</si>
  <si>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</si>
  <si>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</si>
  <si>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</si>
  <si>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</si>
  <si>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</si>
  <si>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</si>
  <si>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</si>
  <si>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</si>
  <si>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</si>
  <si>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</si>
  <si>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</si>
  <si>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</si>
  <si>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</si>
  <si>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</si>
  <si>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</si>
  <si>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</si>
  <si>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</si>
  <si>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</si>
  <si>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</si>
  <si>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</si>
  <si>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</si>
  <si>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</si>
  <si>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</si>
  <si>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</si>
  <si>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</si>
  <si>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</si>
  <si>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</si>
  <si>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</si>
  <si>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</si>
  <si>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</si>
  <si>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</si>
  <si>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</si>
  <si>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</si>
  <si>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</si>
  <si>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</si>
  <si>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</si>
  <si>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</si>
  <si>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</si>
  <si>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</si>
  <si>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</si>
  <si>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</si>
  <si>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</si>
  <si>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</si>
  <si>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</si>
  <si>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</si>
  <si>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</si>
  <si>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</si>
  <si>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</si>
  <si>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</si>
  <si>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</si>
  <si>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</si>
  <si>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</si>
  <si>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</si>
  <si>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</si>
  <si>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</si>
  <si>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</si>
  <si>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</si>
  <si>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</si>
  <si>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</si>
  <si>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</si>
  <si>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</si>
  <si>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</si>
  <si>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</si>
  <si>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</si>
  <si>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</si>
  <si>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</si>
  <si>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</si>
  <si>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</si>
  <si>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</si>
  <si>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</si>
  <si>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</si>
  <si>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</si>
  <si>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</si>
  <si>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</si>
  <si>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</si>
  <si>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</si>
  <si>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</si>
  <si>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</si>
  <si>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</si>
  <si>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</si>
  <si>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</si>
  <si>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</si>
  <si>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</si>
  <si>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</si>
  <si>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</si>
  <si>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</si>
  <si>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</si>
  <si>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</si>
  <si>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</si>
  <si>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</si>
  <si>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</si>
  <si>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</si>
  <si>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</si>
  <si>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</si>
  <si>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</si>
  <si>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</si>
  <si>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</si>
  <si>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</si>
  <si>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</si>
  <si>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</si>
  <si>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</si>
  <si>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</si>
  <si>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</si>
  <si>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</si>
  <si>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</si>
  <si>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</si>
  <si>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</si>
  <si>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</si>
  <si>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</si>
  <si>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</si>
  <si>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</si>
  <si>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</si>
  <si>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</si>
  <si>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</si>
  <si>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</si>
  <si>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</si>
  <si>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</si>
  <si>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</si>
  <si>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</si>
  <si>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</si>
  <si>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</si>
  <si>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</si>
  <si>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</si>
  <si>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</si>
  <si>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</si>
  <si>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</si>
  <si>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</si>
  <si>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</si>
  <si>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</si>
  <si>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</si>
  <si>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</si>
  <si>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</si>
  <si>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</si>
  <si>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</si>
  <si>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</si>
  <si>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</si>
  <si>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</si>
  <si>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</si>
  <si>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</si>
  <si>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</si>
  <si>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</si>
  <si>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</si>
  <si>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</si>
  <si>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</si>
  <si>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</si>
  <si>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</si>
  <si>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</si>
  <si>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</si>
  <si>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</si>
  <si>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</si>
  <si>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</si>
  <si>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</si>
  <si>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</si>
  <si>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</si>
  <si>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</si>
  <si>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</si>
  <si>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</si>
  <si>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</si>
  <si>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</si>
  <si>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</si>
  <si>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</si>
  <si>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</si>
  <si>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</si>
  <si>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</si>
  <si>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</si>
  <si>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</si>
  <si>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</si>
  <si>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</si>
  <si>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</si>
  <si>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</si>
  <si>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</si>
  <si>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</si>
  <si>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</si>
  <si>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</si>
  <si>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</si>
  <si>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</si>
  <si>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</si>
  <si>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</si>
  <si>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</si>
  <si>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</si>
  <si>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</si>
  <si>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</si>
  <si>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</si>
  <si>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</si>
  <si>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</si>
  <si>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</si>
  <si>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</si>
  <si>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</si>
  <si>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</si>
  <si>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</si>
  <si>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</si>
  <si>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</si>
  <si>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</si>
  <si>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</si>
  <si>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</si>
  <si>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</si>
  <si>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</si>
  <si>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</si>
  <si>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</si>
  <si>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</si>
  <si>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</si>
  <si>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</si>
  <si>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</si>
  <si>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</si>
  <si>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</si>
  <si>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</si>
  <si>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</si>
  <si>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</si>
  <si>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</si>
  <si>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</si>
  <si>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</si>
  <si>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</si>
  <si>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</si>
  <si>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</si>
  <si>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</si>
  <si>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</si>
  <si>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</si>
  <si>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</si>
  <si>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</si>
  <si>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</si>
  <si>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</si>
  <si>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</si>
  <si>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</si>
  <si>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</si>
  <si>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</si>
  <si>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</si>
  <si>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</si>
  <si>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</si>
  <si>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</si>
  <si>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</si>
  <si>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</si>
  <si>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</si>
  <si>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</si>
  <si>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</si>
  <si>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</si>
  <si>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</si>
  <si>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</si>
  <si>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</si>
  <si>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</si>
  <si>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</si>
  <si>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</si>
  <si>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</si>
  <si>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</si>
  <si>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</si>
  <si>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</si>
  <si>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</si>
  <si>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</si>
  <si>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</si>
  <si>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</si>
  <si>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</si>
  <si>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</si>
  <si>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</si>
  <si>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</si>
  <si>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</si>
  <si>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</si>
  <si>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</si>
  <si>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</si>
  <si>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</si>
  <si>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</si>
  <si>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</si>
  <si>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</si>
  <si>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</si>
  <si>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</si>
  <si>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</si>
  <si>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</si>
  <si>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</si>
  <si>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</si>
  <si>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</si>
  <si>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</si>
  <si>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</si>
  <si>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</si>
  <si>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</si>
  <si>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</si>
  <si>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</si>
  <si>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</si>
  <si>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</si>
  <si>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</si>
  <si>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</si>
  <si>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</si>
  <si>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</si>
  <si>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</si>
  <si>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</si>
  <si>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</si>
  <si>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</si>
  <si>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</si>
  <si>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</si>
  <si>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</si>
  <si>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</si>
  <si>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</si>
  <si>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</si>
  <si>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</si>
  <si>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</si>
  <si>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</si>
  <si>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</si>
  <si>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</si>
  <si>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</si>
  <si>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</si>
  <si>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</si>
  <si>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</si>
  <si>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</si>
  <si>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</si>
  <si>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</si>
  <si>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</si>
  <si>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</si>
  <si>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</si>
  <si>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</si>
  <si>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</si>
  <si>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</si>
  <si>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</si>
  <si>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</si>
  <si>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</si>
  <si>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</si>
  <si>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</si>
  <si>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</si>
  <si>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</si>
  <si>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</si>
  <si>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</si>
  <si>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</si>
  <si>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</si>
  <si>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</si>
  <si>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</si>
  <si>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</si>
  <si>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</si>
  <si>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</si>
  <si>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</si>
  <si>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</si>
  <si>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</si>
  <si>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</si>
  <si>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</si>
  <si>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</si>
  <si>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</si>
  <si>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</si>
  <si>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</si>
  <si>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</si>
  <si>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</si>
  <si>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</si>
  <si>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</si>
  <si>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</si>
  <si>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</si>
  <si>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</si>
  <si>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</si>
  <si>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</si>
  <si>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</si>
  <si>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</si>
  <si>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</si>
  <si>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</si>
  <si>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</si>
  <si>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</si>
  <si>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</si>
  <si>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</si>
  <si>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</si>
  <si>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</si>
  <si>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</si>
  <si>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</si>
  <si>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</si>
  <si>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</si>
  <si>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</si>
  <si>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</si>
  <si>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</si>
  <si>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</si>
  <si>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</si>
  <si>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</si>
  <si>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</si>
  <si>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</si>
  <si>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</si>
  <si>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</si>
  <si>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</si>
  <si>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</si>
  <si>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</si>
  <si>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</si>
  <si>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</si>
  <si>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</si>
  <si>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</si>
  <si>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</si>
  <si>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</si>
  <si>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</si>
  <si>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</si>
  <si>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</si>
  <si>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</si>
  <si>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</si>
  <si>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</si>
  <si>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</si>
  <si>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</si>
  <si>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</si>
  <si>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</si>
  <si>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</si>
  <si>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</si>
  <si>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</si>
  <si>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</si>
  <si>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</si>
  <si>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</si>
  <si>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</si>
  <si>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</si>
  <si>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</si>
  <si>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</si>
  <si>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</si>
  <si>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</si>
  <si>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</si>
  <si>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</si>
  <si>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</si>
  <si>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</si>
  <si>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</si>
  <si>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</si>
  <si>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</si>
  <si>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</si>
  <si>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</si>
  <si>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</si>
  <si>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</si>
  <si>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</si>
  <si>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</si>
  <si>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</si>
  <si>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</si>
  <si>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</si>
  <si>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</si>
  <si>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</si>
  <si>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</si>
  <si>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</si>
  <si>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</si>
  <si>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</si>
  <si>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</si>
  <si>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</si>
  <si>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</si>
  <si>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</si>
  <si>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</si>
  <si>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</si>
  <si>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</si>
  <si>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</si>
  <si>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</si>
  <si>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</si>
  <si>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</si>
  <si>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</si>
  <si>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</si>
  <si>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</si>
  <si>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</si>
  <si>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</si>
  <si>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</si>
  <si>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</si>
  <si>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</si>
  <si>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</si>
  <si>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</si>
  <si>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</si>
  <si>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</si>
  <si>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</si>
  <si>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</si>
  <si>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</si>
  <si>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</si>
  <si>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</si>
  <si>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</si>
  <si>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</si>
  <si>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</si>
  <si>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</si>
  <si>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</si>
  <si>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</si>
  <si>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</si>
  <si>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</si>
  <si>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</si>
  <si>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</si>
  <si>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</si>
  <si>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</si>
  <si>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</si>
  <si>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</si>
  <si>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</si>
  <si>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</si>
  <si>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</si>
  <si>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</si>
  <si>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</si>
  <si>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</si>
  <si>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</si>
  <si>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</si>
  <si>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</si>
  <si>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</si>
  <si>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</si>
  <si>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</si>
  <si>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</si>
  <si>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</si>
  <si>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</si>
  <si>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</si>
  <si>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</si>
  <si>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</si>
  <si>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</si>
  <si>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</si>
  <si>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</si>
  <si>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</si>
  <si>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</si>
  <si>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</si>
  <si>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</si>
  <si>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</si>
  <si>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</si>
  <si>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</si>
  <si>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</si>
  <si>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</si>
  <si>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</si>
  <si>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</si>
  <si>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</si>
  <si>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</si>
  <si>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</si>
  <si>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</si>
  <si>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</si>
  <si>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</si>
  <si>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</si>
  <si>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</si>
  <si>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</si>
  <si>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</si>
  <si>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</si>
  <si>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</si>
  <si>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</si>
  <si>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</si>
  <si>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</si>
  <si>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</si>
  <si>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</si>
  <si>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</si>
  <si>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</si>
  <si>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</si>
  <si>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</si>
  <si>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</si>
  <si>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</si>
  <si>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</si>
  <si>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</si>
  <si>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</si>
  <si>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</si>
  <si>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</si>
  <si>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</si>
  <si>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</si>
  <si>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</si>
  <si>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</si>
  <si>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</si>
  <si>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</si>
  <si>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</si>
  <si>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</si>
  <si>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</si>
  <si>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</si>
  <si>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</si>
  <si>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</si>
  <si>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</si>
  <si>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</si>
  <si>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</si>
  <si>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</si>
  <si>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</si>
  <si>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</si>
  <si>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</si>
  <si>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</si>
  <si>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</si>
  <si>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</si>
  <si>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</si>
  <si>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</si>
  <si>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</si>
  <si>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</si>
  <si>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</si>
  <si>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</si>
  <si>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</si>
  <si>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</si>
  <si>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</si>
  <si>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</si>
  <si>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</si>
  <si>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</si>
  <si>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</si>
  <si>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</si>
  <si>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</si>
  <si>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</si>
  <si>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</si>
  <si>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</si>
  <si>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</si>
  <si>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</si>
  <si>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</si>
  <si>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</si>
  <si>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</si>
  <si>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</si>
  <si>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</si>
  <si>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</si>
  <si>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</si>
  <si>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</si>
  <si>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</si>
  <si>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</si>
  <si>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</si>
  <si>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</si>
  <si>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</si>
  <si>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</si>
  <si>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</si>
  <si>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</si>
  <si>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</si>
  <si>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</si>
  <si>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</si>
  <si>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</si>
  <si>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</si>
  <si>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</si>
  <si>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</si>
  <si>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</si>
  <si>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</si>
  <si>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</si>
  <si>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</si>
  <si>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</si>
  <si>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</si>
  <si>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</si>
  <si>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</si>
  <si>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</si>
  <si>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</si>
  <si>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</si>
  <si>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</si>
  <si>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</si>
  <si>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</si>
  <si>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</si>
  <si>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</si>
  <si>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</si>
  <si>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</si>
  <si>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</si>
  <si>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</si>
  <si>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</si>
  <si>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</si>
  <si>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</si>
  <si>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</si>
  <si>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</si>
  <si>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</si>
  <si>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</si>
  <si>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</si>
  <si>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</si>
  <si>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</si>
  <si>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</si>
  <si>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</si>
  <si>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</si>
  <si>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</si>
  <si>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</si>
  <si>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</si>
  <si>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</si>
  <si>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</si>
  <si>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</si>
  <si>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</si>
  <si>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</si>
  <si>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</si>
  <si>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</si>
  <si>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</si>
  <si>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</si>
  <si>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</si>
  <si>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</si>
  <si>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</si>
  <si>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</si>
  <si>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</si>
  <si>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</si>
  <si>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</si>
  <si>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</si>
  <si>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</si>
  <si>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</si>
  <si>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</si>
  <si>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</si>
  <si>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</si>
  <si>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</si>
  <si>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</si>
  <si>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</si>
  <si>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</si>
  <si>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</si>
  <si>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</si>
  <si>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</si>
  <si>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</si>
  <si>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</si>
  <si>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</si>
  <si>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</si>
  <si>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</si>
  <si>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</si>
  <si>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</si>
  <si>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</si>
  <si>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</si>
  <si>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</si>
  <si>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</si>
  <si>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</si>
  <si>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</si>
  <si>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</si>
  <si>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</si>
  <si>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</si>
  <si>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</si>
  <si>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</si>
  <si>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</si>
  <si>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</si>
  <si>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</si>
  <si>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</si>
  <si>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</si>
  <si>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</si>
  <si>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</si>
  <si>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</si>
  <si>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</si>
  <si>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</si>
  <si>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</si>
  <si>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</si>
  <si>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</si>
  <si>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</si>
  <si>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</si>
  <si>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</si>
  <si>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</si>
  <si>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</si>
  <si>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</si>
  <si>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</si>
  <si>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</si>
  <si>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</si>
  <si>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</si>
  <si>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</si>
  <si>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</si>
  <si>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</si>
  <si>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</si>
  <si>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</si>
  <si>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</si>
  <si>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</si>
  <si>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</si>
  <si>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</si>
  <si>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</si>
  <si>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</si>
  <si>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</si>
  <si>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</si>
  <si>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</si>
  <si>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</si>
  <si>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</si>
  <si>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</si>
  <si>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</si>
  <si>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</si>
  <si>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</si>
  <si>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</si>
  <si>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</si>
  <si>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</si>
  <si>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</si>
  <si>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</si>
  <si>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</si>
  <si>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</si>
  <si>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</si>
  <si>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</si>
  <si>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</si>
  <si>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</si>
  <si>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</si>
  <si>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</si>
  <si>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</si>
  <si>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</si>
  <si>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</si>
  <si>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</si>
  <si>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</si>
  <si>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</si>
  <si>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</si>
  <si>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</si>
  <si>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</si>
  <si>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</si>
  <si>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</si>
  <si>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</si>
  <si>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</si>
  <si>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</si>
  <si>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</si>
  <si>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</si>
  <si>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</si>
  <si>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</si>
  <si>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</si>
  <si>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</si>
  <si>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</si>
  <si>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</si>
  <si>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</si>
  <si>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</si>
  <si>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</si>
  <si>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</si>
  <si>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</si>
  <si>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</si>
  <si>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</si>
  <si>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</si>
  <si>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</si>
  <si>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</si>
  <si>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</si>
  <si>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</si>
  <si>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</si>
  <si>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</si>
  <si>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</si>
  <si>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</si>
  <si>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</si>
  <si>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</si>
  <si>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</si>
  <si>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</si>
  <si>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</si>
  <si>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</si>
  <si>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</si>
  <si>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</si>
  <si>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</si>
  <si>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</si>
  <si>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</si>
  <si>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</si>
  <si>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</si>
  <si>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</si>
  <si>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</si>
  <si>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</si>
  <si>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</si>
  <si>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</si>
  <si>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</si>
  <si>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</si>
  <si>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</si>
  <si>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</si>
  <si>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</si>
  <si>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</si>
  <si>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</si>
  <si>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</si>
  <si>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</si>
  <si>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</si>
  <si>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</si>
  <si>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</si>
  <si>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</si>
  <si>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</si>
  <si>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</si>
  <si>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</si>
  <si>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</si>
  <si>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</si>
  <si>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</si>
  <si>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</si>
  <si>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</si>
  <si>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</si>
  <si>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</si>
  <si>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</si>
  <si>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</si>
  <si>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</si>
  <si>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</si>
  <si>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</si>
  <si>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</si>
  <si>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</si>
  <si>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</si>
  <si>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</si>
  <si>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</si>
  <si>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</si>
  <si>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</si>
  <si>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</si>
  <si>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</si>
  <si>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</si>
  <si>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</si>
  <si>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</si>
  <si>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</si>
  <si>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</si>
  <si>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</si>
  <si>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</si>
  <si>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</si>
  <si>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</si>
  <si>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</si>
  <si>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</si>
  <si>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</si>
  <si>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</si>
  <si>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</si>
  <si>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</si>
  <si>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</si>
  <si>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</si>
  <si>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</si>
  <si>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</si>
  <si>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</si>
  <si>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</si>
  <si>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</si>
  <si>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</si>
  <si>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</si>
  <si>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</si>
  <si>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</si>
  <si>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</si>
  <si>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</si>
  <si>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</si>
  <si>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</si>
  <si>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</si>
  <si>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</si>
  <si>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</si>
  <si>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</si>
  <si>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</si>
  <si>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</si>
  <si>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</si>
  <si>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</si>
  <si>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</si>
  <si>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</si>
  <si>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</si>
  <si>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</si>
  <si>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</si>
  <si>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</si>
  <si>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</si>
  <si>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</si>
  <si>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</si>
  <si>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</si>
  <si>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</si>
  <si>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</si>
  <si>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</si>
  <si>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</si>
  <si>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</si>
  <si>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</si>
  <si>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</si>
  <si>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</si>
  <si>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</si>
  <si>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</si>
  <si>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</si>
  <si>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</si>
  <si>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</si>
  <si>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</si>
  <si>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</si>
  <si>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</si>
  <si>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</si>
  <si>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</si>
  <si>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</si>
  <si>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</si>
  <si>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</si>
  <si>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</si>
  <si>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</si>
  <si>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</si>
  <si>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</si>
  <si>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</si>
  <si>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</si>
  <si>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</si>
  <si>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</si>
  <si>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</si>
  <si>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</si>
  <si>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</si>
  <si>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</si>
  <si>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</si>
  <si>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</si>
  <si>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</si>
  <si>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</si>
  <si>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</si>
  <si>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</si>
  <si>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</si>
  <si>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</si>
  <si>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</si>
  <si>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</si>
  <si>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</si>
  <si>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</si>
  <si>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</si>
  <si>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</si>
  <si>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</si>
  <si>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</si>
  <si>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</si>
  <si>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</si>
  <si>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</si>
  <si>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</si>
  <si>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</si>
  <si>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</si>
  <si>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</si>
  <si>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</si>
  <si>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</si>
  <si>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</si>
  <si>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</si>
  <si>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</si>
  <si>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</si>
  <si>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</si>
  <si>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</si>
  <si>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</si>
  <si>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</si>
  <si>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</si>
  <si>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</si>
  <si>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</si>
  <si>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</si>
  <si>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</si>
  <si>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</si>
  <si>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</si>
  <si>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</si>
  <si>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</si>
  <si>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</si>
  <si>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</si>
  <si>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</si>
  <si>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</si>
  <si>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</si>
  <si>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</si>
  <si>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</si>
  <si>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</si>
  <si>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</si>
  <si>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</si>
  <si>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</si>
  <si>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</si>
  <si>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</si>
  <si>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</si>
  <si>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</si>
  <si>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</si>
  <si>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</si>
  <si>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</si>
  <si>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</si>
  <si>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</si>
  <si>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</si>
  <si>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</si>
  <si>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</si>
  <si>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</si>
  <si>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</si>
  <si>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</si>
  <si>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</si>
  <si>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</si>
  <si>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</si>
  <si>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</si>
  <si>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</si>
  <si>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</si>
  <si>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</si>
  <si>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</si>
  <si>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</si>
  <si>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</si>
  <si>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</si>
  <si>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</si>
  <si>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</si>
  <si>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</si>
  <si>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</si>
  <si>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</si>
  <si>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</si>
  <si>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</si>
  <si>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</si>
  <si>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</si>
  <si>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</si>
  <si>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</si>
  <si>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</si>
  <si>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</si>
  <si>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</si>
  <si>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</si>
  <si>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</si>
  <si>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</si>
  <si>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</si>
  <si>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</si>
  <si>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</si>
  <si>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</si>
  <si>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</si>
  <si>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</si>
  <si>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</si>
  <si>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</si>
  <si>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</si>
  <si>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</si>
  <si>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</si>
  <si>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</si>
  <si>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</si>
  <si>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</si>
  <si>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</si>
  <si>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</si>
  <si>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</si>
  <si>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</si>
  <si>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</si>
  <si>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</si>
  <si>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</si>
  <si>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</si>
  <si>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</si>
  <si>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</si>
  <si>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</si>
  <si>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</si>
  <si>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</si>
  <si>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</si>
  <si>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</si>
  <si>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</si>
  <si>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</si>
  <si>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</si>
  <si>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</si>
  <si>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</si>
  <si>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</si>
  <si>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</si>
  <si>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</si>
  <si>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</si>
  <si>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</si>
  <si>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</si>
  <si>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</si>
  <si>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</si>
  <si>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</si>
  <si>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</si>
  <si>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</si>
  <si>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</si>
  <si>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</si>
  <si>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</si>
  <si>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</si>
  <si>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</si>
  <si>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</si>
  <si>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</si>
  <si>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</si>
  <si>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</si>
  <si>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</si>
  <si>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</si>
  <si>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</si>
  <si>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</si>
  <si>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</si>
  <si>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</si>
  <si>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</si>
  <si>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</si>
  <si>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</si>
  <si>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</si>
  <si>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</si>
  <si>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</si>
  <si>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</si>
  <si>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</si>
  <si>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</si>
  <si>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</si>
  <si>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</si>
  <si>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</si>
  <si>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</si>
  <si>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</si>
  <si>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</si>
  <si>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</si>
  <si>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</si>
  <si>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</si>
  <si>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</si>
  <si>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</si>
  <si>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</si>
  <si>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</si>
  <si>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</si>
  <si>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</si>
  <si>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</si>
  <si>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</si>
  <si>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</si>
  <si>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</si>
  <si>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</si>
  <si>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</si>
  <si>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</si>
  <si>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</si>
  <si>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</si>
  <si>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</si>
  <si>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</si>
  <si>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</si>
  <si>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</si>
  <si>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</si>
  <si>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</si>
  <si>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</si>
  <si>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</si>
  <si>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</si>
  <si>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</si>
  <si>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</si>
  <si>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</si>
  <si>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</si>
  <si>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</si>
  <si>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</si>
  <si>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</si>
  <si>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</si>
  <si>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</si>
  <si>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</si>
  <si>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</si>
  <si>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</si>
  <si>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</si>
  <si>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</si>
  <si>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</si>
  <si>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</si>
  <si>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</si>
  <si>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</si>
  <si>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</si>
  <si>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</si>
  <si>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</si>
  <si>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</si>
  <si>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</si>
  <si>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</si>
  <si>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</si>
  <si>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</si>
  <si>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</si>
  <si>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</si>
  <si>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</si>
  <si>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</si>
  <si>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</si>
  <si>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</si>
  <si>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</si>
  <si>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</si>
  <si>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</si>
  <si>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</si>
  <si>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</si>
  <si>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</si>
  <si>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</si>
  <si>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</si>
  <si>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</si>
  <si>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</si>
  <si>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</si>
  <si>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</si>
  <si>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</si>
  <si>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</si>
  <si>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</si>
  <si>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</si>
  <si>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</si>
  <si>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</si>
  <si>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</si>
  <si>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</si>
  <si>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</si>
  <si>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</si>
  <si>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</si>
  <si>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</si>
  <si>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</si>
  <si>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</si>
  <si>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</si>
  <si>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</si>
  <si>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</si>
  <si>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</si>
  <si>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</si>
  <si>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</si>
  <si>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</si>
  <si>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</si>
  <si>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</si>
  <si>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</si>
  <si>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</si>
  <si>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</si>
  <si>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</si>
  <si>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</si>
  <si>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</si>
  <si>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</si>
  <si>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</si>
  <si>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</si>
  <si>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</si>
  <si>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</si>
  <si>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</si>
  <si>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</si>
  <si>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</si>
  <si>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</si>
  <si>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</si>
  <si>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</si>
  <si>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</si>
  <si>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</si>
  <si>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</si>
  <si>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</si>
  <si>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</si>
  <si>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</si>
  <si>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</si>
  <si>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</si>
  <si>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</si>
  <si>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</si>
  <si>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</si>
  <si>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</si>
  <si>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</si>
  <si>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</si>
  <si>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</si>
  <si>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</si>
  <si>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</si>
  <si>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</si>
  <si>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</si>
  <si>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</si>
  <si>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</si>
  <si>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</si>
  <si>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</si>
  <si>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</si>
  <si>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</si>
  <si>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</si>
  <si>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</si>
  <si>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</si>
  <si>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</si>
  <si>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</si>
  <si>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</si>
  <si>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</si>
  <si>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</si>
  <si>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</si>
  <si>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</si>
  <si>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</si>
  <si>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</si>
  <si>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</si>
  <si>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</si>
  <si>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</si>
  <si>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</si>
  <si>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</si>
  <si>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</si>
  <si>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</si>
  <si>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</si>
  <si>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</si>
  <si>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</si>
  <si>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</si>
  <si>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</si>
  <si>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</si>
  <si>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</si>
  <si>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</si>
  <si>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</si>
  <si>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</si>
  <si>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</si>
  <si>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</si>
  <si>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</si>
  <si>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</si>
  <si>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</si>
  <si>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</si>
  <si>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</si>
  <si>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</si>
  <si>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</si>
  <si>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</si>
  <si>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</si>
  <si>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</si>
  <si>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</si>
  <si>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</si>
  <si>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</si>
  <si>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</si>
  <si>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</si>
  <si>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</si>
  <si>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</si>
  <si>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</si>
  <si>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</si>
  <si>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</si>
  <si>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</si>
  <si>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</si>
  <si>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</si>
  <si>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</si>
  <si>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</si>
  <si>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</si>
  <si>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</si>
  <si>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</si>
  <si>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</si>
  <si>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</si>
  <si>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</si>
  <si>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</si>
  <si>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</si>
  <si>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</si>
  <si>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</si>
  <si>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</si>
  <si>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</si>
  <si>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</si>
  <si>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</si>
  <si>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</si>
  <si>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</si>
  <si>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</si>
  <si>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</si>
  <si>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</si>
  <si>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</si>
  <si>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</si>
  <si>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</si>
  <si>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</si>
  <si>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</si>
  <si>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</si>
  <si>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</si>
  <si>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</si>
  <si>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</si>
  <si>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</si>
  <si>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</si>
  <si>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</si>
  <si>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</si>
  <si>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</si>
  <si>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</si>
  <si>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</si>
  <si>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</si>
  <si>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</si>
  <si>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</si>
  <si>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</si>
  <si>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</si>
  <si>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</si>
  <si>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</si>
  <si>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</si>
  <si>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</si>
  <si>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</si>
  <si>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</si>
  <si>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</si>
  <si>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</si>
  <si>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</si>
  <si>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</si>
  <si>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</si>
  <si>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</si>
  <si>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</si>
  <si>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</si>
  <si>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</si>
  <si>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</si>
  <si>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</si>
  <si>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</si>
  <si>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</si>
  <si>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</si>
  <si>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</si>
  <si>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</si>
  <si>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</si>
  <si>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</si>
  <si>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</si>
  <si>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</si>
  <si>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</si>
  <si>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</si>
  <si>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</si>
  <si>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</si>
  <si>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</si>
  <si>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</si>
  <si>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</si>
  <si>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</si>
  <si>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</si>
  <si>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</si>
  <si>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</si>
  <si>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</si>
  <si>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</si>
  <si>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</si>
  <si>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</si>
  <si>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</si>
  <si>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</si>
  <si>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</si>
  <si>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</si>
  <si>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</si>
  <si>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</si>
  <si>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</si>
  <si>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</si>
  <si>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</si>
  <si>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</si>
  <si>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</si>
  <si>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</si>
  <si>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</si>
  <si>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</si>
  <si>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</si>
  <si>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</si>
  <si>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</si>
  <si>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</si>
  <si>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</si>
  <si>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</si>
  <si>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</si>
  <si>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</si>
  <si>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</si>
  <si>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</si>
  <si>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</si>
  <si>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</si>
  <si>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</si>
  <si>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</si>
  <si>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</si>
  <si>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</si>
  <si>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</si>
  <si>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</si>
  <si>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</si>
  <si>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</si>
  <si>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</si>
  <si>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</si>
  <si>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</si>
  <si>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</si>
  <si>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</si>
  <si>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</si>
  <si>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</si>
  <si>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</si>
  <si>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</si>
  <si>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</si>
  <si>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</si>
  <si>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</si>
  <si>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</si>
  <si>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</si>
  <si>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</si>
  <si>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</si>
  <si>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</si>
  <si>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</si>
  <si>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</si>
  <si>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</si>
  <si>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</si>
  <si>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</si>
  <si>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</si>
  <si>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</si>
  <si>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</si>
  <si>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</si>
  <si>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</si>
  <si>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</si>
  <si>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</si>
  <si>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</si>
  <si>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</si>
  <si>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</si>
  <si>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</si>
  <si>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</si>
  <si>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</si>
  <si>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</si>
  <si>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</si>
  <si>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</si>
  <si>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</si>
  <si>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</si>
  <si>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</si>
  <si>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</si>
  <si>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</si>
  <si>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</si>
  <si>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</si>
  <si>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</si>
  <si>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</si>
  <si>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</si>
  <si>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</si>
  <si>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</si>
  <si>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</si>
  <si>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</si>
  <si>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</si>
  <si>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</si>
  <si>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</si>
  <si>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</si>
  <si>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</si>
  <si>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</si>
  <si>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</si>
  <si>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</si>
  <si>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</si>
  <si>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</si>
  <si>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</si>
  <si>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</si>
  <si>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</si>
  <si>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</si>
  <si>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</si>
  <si>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</si>
  <si>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</si>
  <si>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</si>
  <si>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</si>
  <si>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</si>
  <si>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</si>
  <si>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</si>
  <si>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</si>
  <si>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</si>
  <si>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</si>
  <si>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</si>
  <si>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</si>
  <si>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</si>
  <si>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</si>
  <si>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</si>
  <si>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</si>
  <si>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</si>
  <si>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</si>
  <si>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</si>
  <si>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</si>
  <si>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</si>
  <si>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</si>
  <si>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</si>
  <si>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</si>
  <si>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</si>
  <si>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</si>
  <si>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</si>
  <si>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</si>
  <si>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</si>
  <si>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</si>
  <si>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</si>
  <si>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</si>
  <si>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</si>
  <si>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</si>
  <si>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</si>
  <si>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</si>
  <si>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</si>
  <si>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</si>
  <si>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</si>
  <si>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</si>
  <si>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</si>
  <si>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</si>
  <si>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</si>
  <si>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</si>
  <si>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</si>
  <si>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</si>
  <si>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</si>
  <si>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</si>
  <si>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</si>
  <si>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</si>
  <si>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</si>
  <si>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</si>
  <si>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</si>
  <si>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</si>
  <si>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</si>
  <si>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</si>
  <si>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</si>
  <si>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</si>
  <si>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</si>
  <si>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</si>
  <si>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</si>
  <si>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</si>
  <si>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</si>
  <si>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</si>
  <si>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</si>
  <si>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</si>
  <si>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</si>
  <si>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</si>
  <si>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</si>
  <si>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</si>
  <si>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</si>
  <si>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</si>
  <si>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</si>
  <si>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</si>
  <si>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</si>
  <si>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</si>
  <si>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</si>
  <si>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</si>
  <si>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</si>
  <si>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</si>
  <si>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</si>
  <si>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</si>
  <si>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</si>
  <si>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</si>
  <si>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</si>
  <si>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</si>
  <si>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</si>
  <si>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</si>
  <si>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</si>
  <si>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</si>
  <si>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</si>
  <si>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</si>
  <si>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</si>
  <si>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</si>
  <si>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</si>
  <si>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</si>
  <si>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</si>
  <si>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</si>
  <si>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</si>
  <si>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</si>
  <si>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</si>
  <si>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</si>
  <si>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</si>
  <si>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</si>
  <si>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</si>
  <si>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</si>
  <si>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</si>
  <si>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</si>
  <si>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</si>
  <si>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</si>
  <si>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</si>
  <si>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</si>
  <si>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</si>
  <si>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</si>
  <si>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</si>
  <si>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</si>
  <si>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</si>
  <si>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</si>
  <si>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</si>
  <si>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</si>
  <si>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</si>
  <si>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</si>
  <si>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</si>
  <si>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</si>
  <si>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</si>
  <si>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</si>
  <si>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</si>
  <si>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</si>
  <si>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</si>
  <si>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</si>
  <si>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</si>
  <si>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</si>
  <si>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</si>
  <si>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</si>
  <si>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</si>
  <si>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</si>
  <si>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</si>
  <si>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</si>
  <si>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</si>
  <si>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</si>
  <si>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</si>
  <si>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</si>
  <si>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</si>
  <si>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</si>
  <si>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</si>
  <si>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</si>
  <si>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</si>
  <si>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</si>
  <si>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</si>
  <si>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</si>
  <si>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</si>
  <si>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</si>
  <si>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</si>
  <si>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</si>
  <si>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</si>
  <si>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</si>
  <si>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</si>
  <si>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</si>
  <si>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</si>
  <si>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</si>
  <si>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</si>
  <si>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</si>
  <si>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</si>
  <si>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</si>
  <si>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</si>
  <si>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</si>
  <si>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</si>
  <si>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</si>
  <si>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</si>
  <si>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</si>
  <si>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</si>
  <si>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</si>
  <si>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</si>
  <si>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</si>
  <si>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</si>
  <si>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</si>
  <si>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</si>
  <si>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</si>
  <si>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</si>
  <si>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</si>
  <si>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</si>
  <si>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</si>
  <si>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</si>
  <si>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</si>
  <si>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</si>
  <si>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</si>
  <si>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</si>
  <si>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</si>
  <si>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</si>
  <si>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</si>
  <si>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</si>
  <si>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</si>
  <si>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</si>
  <si>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</si>
  <si>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</si>
  <si>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</si>
  <si>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</si>
  <si>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</si>
  <si>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</si>
  <si>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</si>
  <si>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</si>
  <si>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</si>
  <si>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</si>
  <si>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</si>
  <si>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</si>
  <si>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</si>
  <si>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</si>
  <si>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</si>
  <si>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</si>
  <si>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</si>
  <si>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</si>
  <si>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</si>
  <si>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</si>
  <si>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</si>
  <si>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</si>
  <si>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</si>
  <si>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</si>
  <si>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</si>
  <si>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</si>
  <si>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</si>
  <si>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</si>
  <si>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</si>
  <si>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</si>
  <si>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</si>
  <si>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</si>
  <si>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</si>
  <si>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</si>
  <si>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</si>
  <si>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</si>
  <si>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</si>
  <si>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</si>
  <si>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</si>
  <si>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</si>
  <si>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</si>
  <si>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</si>
  <si>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</si>
  <si>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</si>
  <si>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</si>
  <si>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</si>
  <si>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</si>
  <si>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</si>
  <si>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</si>
  <si>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</si>
  <si>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</si>
  <si>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</si>
  <si>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</si>
  <si>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</si>
  <si>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</si>
  <si>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</si>
  <si>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</si>
  <si>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</si>
  <si>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</si>
  <si>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</si>
  <si>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</si>
  <si>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</si>
  <si>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</si>
  <si>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</si>
  <si>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</si>
  <si>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</si>
  <si>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</si>
  <si>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</si>
  <si>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</si>
  <si>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</si>
  <si>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</si>
  <si>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</si>
  <si>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</si>
  <si>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</si>
  <si>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</si>
  <si>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</si>
  <si>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</si>
  <si>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</si>
  <si>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</si>
  <si>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</si>
  <si>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</si>
  <si>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</si>
  <si>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</si>
  <si>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</si>
  <si>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</si>
  <si>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</si>
  <si>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</si>
  <si>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</si>
  <si>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</si>
  <si>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</si>
  <si>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</si>
  <si>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</si>
  <si>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</si>
  <si>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</si>
  <si>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</si>
  <si>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</si>
  <si>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</si>
  <si>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</si>
  <si>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</si>
  <si>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</si>
  <si>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</si>
  <si>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</si>
  <si>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</si>
  <si>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</si>
  <si>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</si>
  <si>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</si>
  <si>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</si>
  <si>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</si>
  <si>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</si>
  <si>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</si>
  <si>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</si>
  <si>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</si>
  <si>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</si>
  <si>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</si>
  <si>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</si>
  <si>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</si>
  <si>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</si>
  <si>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</si>
  <si>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</si>
  <si>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</si>
  <si>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</si>
  <si>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</si>
  <si>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</si>
  <si>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</si>
  <si>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</si>
  <si>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</si>
  <si>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</si>
  <si>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</si>
  <si>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</si>
  <si>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</si>
  <si>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</si>
  <si>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</si>
  <si>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</si>
  <si>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</si>
  <si>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</si>
  <si>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</si>
  <si>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</si>
  <si>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</si>
  <si>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</si>
  <si>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</si>
  <si>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</si>
  <si>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</si>
  <si>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</si>
  <si>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</si>
  <si>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</si>
  <si>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</si>
  <si>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</si>
  <si>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</si>
  <si>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</si>
  <si>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</si>
  <si>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</si>
  <si>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</si>
  <si>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</si>
  <si>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</si>
  <si>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</si>
  <si>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</si>
  <si>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</si>
  <si>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</si>
  <si>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</si>
  <si>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</si>
  <si>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</si>
  <si>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</si>
  <si>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</si>
  <si>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</si>
  <si>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</si>
  <si>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</si>
  <si>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</si>
  <si>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</si>
  <si>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</si>
  <si>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</si>
  <si>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</si>
  <si>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</si>
  <si>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</si>
  <si>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</si>
  <si>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</si>
  <si>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</si>
  <si>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</si>
  <si>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</si>
  <si>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</si>
  <si>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</si>
  <si>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</si>
  <si>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</si>
  <si>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</si>
  <si>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</si>
  <si>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</si>
  <si>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</si>
  <si>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</si>
  <si>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</si>
  <si>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</si>
  <si>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</si>
  <si>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</si>
  <si>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</si>
  <si>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</si>
  <si>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</si>
  <si>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</si>
  <si>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</si>
  <si>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</si>
  <si>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</si>
  <si>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</si>
  <si>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</si>
  <si>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</si>
  <si>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</si>
  <si>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</si>
  <si>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</si>
  <si>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</si>
  <si>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</si>
  <si>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</si>
  <si>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</si>
  <si>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</si>
  <si>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</si>
  <si>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</si>
  <si>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</si>
  <si>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</si>
  <si>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</si>
  <si>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</si>
  <si>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</si>
  <si>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</si>
  <si>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</si>
  <si>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</si>
  <si>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</si>
  <si>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</si>
  <si>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</si>
  <si>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</si>
  <si>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</si>
  <si>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</si>
  <si>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</si>
  <si>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</si>
  <si>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</si>
  <si>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</si>
  <si>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</si>
  <si>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</si>
  <si>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</si>
  <si>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</si>
  <si>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</si>
  <si>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</si>
  <si>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</si>
  <si>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</si>
  <si>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</si>
  <si>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</si>
  <si>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</si>
  <si>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</si>
  <si>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</si>
  <si>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</si>
  <si>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</si>
  <si>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</si>
  <si>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</si>
  <si>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</si>
  <si>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</si>
  <si>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</si>
  <si>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</si>
  <si>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</si>
  <si>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</si>
  <si>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</si>
  <si>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</si>
  <si>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</si>
  <si>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</si>
  <si>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</si>
  <si>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</si>
  <si>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</si>
  <si>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</si>
  <si>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</si>
  <si>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</si>
  <si>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</si>
  <si>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</si>
  <si>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</si>
  <si>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</si>
  <si>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</si>
  <si>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</si>
  <si>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</si>
  <si>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</si>
  <si>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</si>
  <si>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</si>
  <si>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</si>
  <si>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</si>
  <si>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</si>
  <si>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</si>
  <si>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</si>
  <si>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</si>
  <si>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</si>
  <si>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</si>
  <si>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</si>
  <si>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</si>
  <si>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</si>
  <si>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</si>
  <si>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</si>
  <si>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</si>
  <si>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</si>
  <si>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</si>
  <si>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</si>
  <si>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</si>
  <si>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</si>
  <si>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</si>
  <si>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</si>
  <si>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</si>
  <si>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</si>
  <si>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</si>
  <si>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</si>
  <si>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</si>
  <si>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</si>
  <si>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</si>
  <si>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</si>
  <si>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</si>
  <si>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</si>
  <si>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</si>
  <si>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</si>
  <si>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</si>
  <si>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</si>
  <si>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</si>
  <si>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</si>
  <si>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</si>
  <si>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</si>
  <si>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</si>
  <si>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</si>
  <si>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</si>
  <si>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</si>
  <si>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</si>
  <si>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</si>
  <si>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</si>
  <si>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</si>
  <si>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</si>
  <si>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</si>
  <si>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</si>
  <si>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</si>
  <si>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</si>
  <si>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</si>
  <si>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</si>
  <si>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</si>
  <si>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</si>
  <si>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</si>
  <si>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</si>
  <si>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</si>
  <si>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</si>
  <si>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</si>
  <si>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</si>
  <si>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</si>
  <si>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</si>
  <si>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</si>
  <si>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</si>
  <si>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</si>
  <si>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</si>
  <si>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</si>
  <si>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</si>
  <si>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</si>
  <si>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</si>
  <si>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</si>
  <si>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</si>
  <si>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</si>
  <si>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</si>
  <si>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</si>
  <si>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</si>
  <si>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</si>
  <si>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</si>
  <si>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</si>
  <si>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</si>
  <si>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</si>
  <si>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</si>
  <si>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</si>
  <si>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</si>
  <si>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</si>
  <si>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</si>
  <si>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</si>
  <si>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</si>
  <si>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</si>
  <si>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</si>
  <si>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</si>
  <si>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</si>
  <si>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</si>
  <si>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</si>
  <si>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</si>
  <si>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</si>
  <si>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</si>
  <si>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</si>
  <si>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</si>
  <si>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</si>
  <si>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</si>
  <si>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</si>
  <si>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</si>
  <si>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</si>
  <si>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</si>
  <si>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</si>
  <si>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</si>
  <si>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</si>
  <si>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</si>
  <si>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</si>
  <si>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</si>
  <si>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</si>
  <si>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</si>
  <si>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</si>
  <si>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</si>
  <si>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</si>
  <si>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</si>
  <si>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</si>
  <si>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</si>
  <si>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</si>
  <si>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</si>
  <si>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</si>
  <si>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</si>
  <si>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</si>
  <si>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</si>
  <si>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</si>
  <si>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</si>
  <si>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</si>
  <si>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</si>
  <si>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</si>
  <si>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</si>
  <si>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</si>
  <si>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</si>
  <si>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</si>
  <si>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</si>
  <si>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</si>
  <si>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</si>
  <si>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</si>
  <si>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</si>
  <si>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</si>
  <si>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</si>
  <si>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</si>
  <si>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</si>
  <si>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</si>
  <si>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</si>
  <si>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</si>
  <si>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</si>
  <si>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</si>
  <si>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</si>
  <si>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</si>
  <si>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</si>
  <si>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</si>
  <si>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</si>
  <si>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</si>
  <si>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</si>
  <si>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</si>
  <si>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</si>
  <si>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</si>
  <si>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</si>
  <si>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</si>
  <si>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</si>
  <si>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</si>
  <si>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</si>
  <si>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</si>
  <si>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</si>
  <si>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</si>
  <si>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</si>
  <si>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</si>
  <si>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</si>
  <si>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</si>
  <si>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</si>
  <si>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</si>
  <si>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</si>
  <si>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</si>
  <si>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</si>
  <si>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</si>
  <si>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</si>
  <si>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</si>
  <si>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</si>
  <si>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</si>
  <si>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</si>
  <si>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</si>
  <si>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</si>
  <si>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</si>
  <si>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</si>
  <si>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</si>
  <si>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</si>
  <si>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</si>
  <si>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</si>
  <si>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</si>
  <si>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</si>
  <si>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</si>
  <si>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</si>
  <si>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</si>
  <si>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</si>
  <si>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</si>
  <si>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</si>
  <si>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</si>
  <si>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</si>
  <si>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</si>
  <si>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</si>
  <si>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</si>
  <si>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</si>
  <si>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</si>
  <si>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</si>
  <si>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</si>
  <si>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</si>
  <si>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</si>
  <si>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</si>
  <si>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</si>
  <si>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</si>
  <si>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</si>
  <si>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</si>
  <si>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</si>
  <si>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</si>
  <si>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</si>
  <si>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</si>
  <si>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</si>
  <si>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</si>
  <si>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</si>
  <si>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</si>
  <si>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</si>
  <si>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</si>
  <si>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</si>
  <si>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</si>
  <si>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</si>
  <si>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</si>
  <si>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</si>
  <si>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</si>
  <si>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</si>
  <si>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</si>
  <si>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</si>
  <si>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</si>
  <si>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</si>
  <si>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</si>
  <si>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</si>
  <si>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</si>
  <si>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</si>
  <si>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</si>
  <si>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</si>
  <si>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</si>
  <si>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</si>
  <si>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</si>
  <si>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</si>
  <si>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</si>
  <si>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</si>
  <si>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</si>
  <si>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</si>
  <si>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</si>
  <si>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</si>
  <si>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</si>
  <si>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</si>
  <si>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</si>
  <si>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</si>
  <si>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</si>
  <si>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</si>
  <si>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</si>
  <si>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</si>
  <si>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</si>
  <si>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</si>
  <si>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</si>
  <si>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</si>
  <si>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</si>
  <si>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</si>
  <si>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</si>
  <si>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</si>
  <si>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</si>
  <si>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</si>
  <si>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</si>
  <si>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</si>
  <si>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</si>
  <si>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</si>
  <si>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</si>
  <si>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</si>
  <si>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</si>
  <si>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</si>
  <si>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</si>
  <si>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</si>
  <si>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</si>
  <si>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</si>
  <si>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</si>
  <si>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</si>
  <si>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</si>
  <si>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</si>
  <si>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</si>
  <si>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</si>
  <si>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</si>
  <si>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</si>
  <si>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</si>
  <si>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</si>
  <si>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</si>
  <si>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</si>
  <si>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</si>
  <si>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</si>
  <si>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</si>
  <si>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</si>
  <si>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</si>
  <si>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</si>
  <si>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</si>
  <si>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</si>
  <si>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</si>
  <si>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</si>
  <si>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</si>
  <si>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</si>
  <si>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</si>
  <si>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</si>
  <si>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</si>
  <si>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</si>
  <si>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</si>
  <si>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</si>
  <si>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</si>
  <si>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</si>
  <si>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</si>
  <si>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</si>
  <si>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</si>
  <si>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</si>
  <si>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</si>
  <si>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</si>
  <si>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</si>
  <si>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</si>
  <si>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</si>
  <si>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</si>
  <si>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</si>
  <si>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</si>
  <si>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</si>
  <si>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</si>
  <si>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</si>
  <si>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</si>
  <si>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</si>
  <si>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</si>
  <si>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</si>
  <si>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</si>
  <si>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</si>
  <si>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</si>
  <si>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</si>
  <si>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</si>
  <si>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</si>
  <si>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</si>
  <si>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</si>
  <si>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</si>
  <si>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</si>
  <si>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</si>
  <si>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</si>
  <si>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</si>
  <si>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</si>
  <si>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</si>
  <si>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</si>
  <si>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</si>
  <si>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</si>
  <si>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</si>
  <si>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</si>
  <si>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</si>
  <si>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</si>
  <si>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</si>
  <si>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</si>
  <si>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</si>
  <si>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</si>
  <si>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</si>
  <si>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</si>
  <si>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</si>
  <si>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</si>
  <si>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</si>
  <si>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</si>
  <si>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</si>
  <si>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</si>
  <si>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</si>
  <si>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</si>
  <si>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</si>
  <si>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</si>
  <si>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</si>
  <si>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</si>
  <si>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</si>
  <si>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</si>
  <si>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</si>
  <si>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</si>
  <si>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</si>
  <si>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</si>
  <si>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</si>
  <si>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</si>
  <si>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</si>
  <si>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</si>
  <si>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</si>
  <si>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</si>
  <si>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</si>
  <si>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</si>
  <si>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</si>
  <si>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</si>
  <si>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</si>
  <si>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</si>
  <si>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</si>
  <si>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</si>
  <si>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</si>
  <si>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</si>
  <si>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</si>
  <si>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</si>
  <si>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</si>
  <si>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</si>
  <si>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</si>
  <si>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</si>
  <si>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</si>
  <si>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</si>
  <si>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</si>
  <si>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</si>
  <si>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</si>
  <si>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</si>
  <si>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</si>
  <si>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</si>
  <si>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</si>
  <si>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</si>
  <si>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</si>
  <si>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</si>
  <si>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</si>
  <si>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</si>
  <si>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</si>
  <si>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</si>
  <si>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</si>
  <si>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</si>
  <si>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</si>
  <si>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</si>
  <si>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</si>
  <si>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</si>
  <si>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</si>
  <si>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</si>
  <si>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</si>
  <si>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</si>
  <si>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</si>
  <si>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</si>
  <si>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</si>
  <si>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</si>
  <si>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</si>
  <si>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</si>
  <si>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</si>
  <si>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</si>
  <si>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</si>
  <si>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</si>
  <si>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</si>
  <si>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</si>
  <si>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</si>
  <si>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</si>
  <si>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</si>
  <si>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</si>
  <si>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</si>
  <si>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</si>
  <si>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</si>
  <si>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</si>
  <si>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</si>
  <si>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</si>
  <si>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</si>
  <si>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</si>
  <si>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</si>
  <si>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</si>
  <si>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</si>
  <si>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</si>
  <si>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</si>
  <si>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</si>
  <si>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</si>
  <si>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</si>
  <si>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</si>
  <si>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</si>
  <si>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</si>
  <si>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</si>
  <si>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</si>
  <si>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</si>
  <si>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</si>
  <si>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</si>
  <si>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</si>
  <si>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</si>
  <si>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</si>
  <si>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</si>
  <si>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</si>
  <si>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</si>
  <si>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</si>
  <si>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</si>
  <si>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</si>
  <si>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</si>
  <si>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</si>
  <si>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</si>
  <si>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</si>
  <si>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</si>
  <si>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</si>
  <si>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</si>
  <si>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</si>
  <si>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</si>
  <si>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</si>
  <si>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</si>
  <si>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</si>
  <si>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</si>
  <si>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</si>
  <si>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</si>
  <si>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</si>
  <si>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</si>
  <si>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</si>
  <si>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</si>
  <si>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</si>
  <si>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</si>
  <si>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</si>
  <si>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</si>
  <si>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</si>
  <si>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</si>
  <si>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</si>
  <si>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</si>
  <si>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</si>
  <si>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</si>
  <si>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</si>
  <si>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</si>
  <si>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</si>
  <si>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</si>
  <si>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</si>
  <si>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</si>
  <si>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</si>
  <si>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</si>
  <si>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</si>
  <si>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</si>
  <si>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</si>
  <si>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</si>
  <si>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</si>
  <si>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</si>
  <si>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</si>
  <si>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</si>
  <si>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</si>
  <si>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</si>
  <si>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</si>
  <si>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</si>
  <si>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</si>
  <si>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</si>
  <si>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</si>
  <si>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</si>
  <si>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</si>
  <si>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</si>
  <si>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</si>
  <si>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</si>
  <si>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</si>
  <si>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</si>
  <si>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</si>
  <si>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</si>
  <si>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</si>
  <si>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</si>
  <si>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</si>
  <si>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</si>
  <si>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</si>
  <si>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</si>
  <si>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</si>
  <si>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</si>
  <si>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</si>
  <si>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</si>
  <si>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</si>
  <si>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</si>
  <si>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</si>
  <si>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</si>
  <si>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</si>
  <si>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</si>
  <si>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</si>
  <si>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</si>
  <si>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</si>
  <si>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</si>
  <si>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</si>
  <si>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</si>
  <si>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</si>
  <si>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</si>
  <si>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</si>
  <si>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</si>
  <si>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</si>
  <si>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</si>
  <si>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</si>
  <si>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</si>
  <si>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</si>
  <si>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</si>
  <si>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</si>
  <si>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</si>
  <si>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</si>
  <si>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</si>
  <si>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</si>
  <si>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</si>
  <si>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</si>
  <si>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</si>
  <si>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</si>
  <si>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</si>
  <si>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</si>
  <si>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</si>
  <si>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</si>
  <si>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</si>
  <si>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</si>
  <si>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</si>
  <si>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</si>
  <si>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</si>
  <si>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</si>
  <si>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</si>
  <si>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</si>
  <si>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</si>
  <si>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</si>
  <si>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</si>
  <si>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</si>
  <si>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</si>
  <si>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</si>
  <si>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</si>
  <si>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</si>
  <si>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</si>
  <si>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</si>
  <si>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</si>
  <si>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</si>
  <si>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</si>
  <si>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</si>
  <si>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</si>
  <si>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</si>
  <si>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</si>
  <si>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</si>
  <si>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</si>
  <si>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</si>
  <si>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</si>
  <si>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</si>
  <si>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</si>
  <si>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</si>
  <si>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</si>
  <si>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</si>
  <si>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</si>
  <si>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</si>
  <si>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</si>
  <si>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</si>
  <si>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</si>
  <si>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</si>
  <si>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</si>
  <si>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</si>
  <si>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</si>
  <si>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</si>
  <si>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</si>
  <si>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</si>
  <si>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</si>
  <si>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</si>
  <si>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</si>
  <si>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</si>
  <si>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</si>
  <si>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</si>
  <si>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</si>
  <si>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</si>
  <si>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</si>
  <si>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</si>
  <si>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</si>
  <si>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</si>
  <si>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</si>
  <si>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</si>
  <si>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</si>
  <si>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</si>
  <si>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</si>
  <si>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</si>
  <si>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</si>
  <si>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</si>
  <si>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</si>
  <si>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</si>
  <si>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</si>
  <si>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</si>
  <si>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</si>
  <si>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</si>
  <si>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</si>
  <si>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</si>
  <si>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</si>
  <si>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</si>
  <si>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</si>
  <si>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</si>
  <si>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</si>
  <si>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</si>
  <si>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</si>
  <si>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</si>
  <si>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</si>
  <si>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</si>
  <si>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</si>
  <si>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</si>
  <si>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</si>
  <si>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</si>
  <si>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</si>
  <si>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</si>
  <si>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</si>
  <si>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</si>
  <si>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</si>
  <si>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</si>
  <si>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</si>
  <si>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</si>
  <si>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</si>
  <si>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</si>
  <si>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</si>
  <si>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</si>
  <si>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</si>
  <si>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</si>
  <si>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</si>
  <si>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</si>
  <si>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</si>
  <si>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</si>
  <si>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</si>
  <si>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</si>
  <si>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</si>
  <si>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</si>
  <si>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</si>
  <si>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</si>
  <si>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</si>
  <si>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</si>
  <si>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</si>
  <si>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</si>
  <si>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</si>
  <si>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</si>
  <si>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</si>
  <si>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</si>
  <si>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</si>
  <si>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</si>
  <si>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</si>
  <si>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</si>
  <si>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</si>
  <si>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</si>
  <si>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</si>
  <si>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</si>
  <si>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</si>
  <si>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</si>
  <si>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</si>
  <si>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</si>
  <si>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</si>
  <si>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</si>
  <si>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</si>
  <si>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</si>
  <si>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</si>
  <si>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</si>
  <si>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</si>
  <si>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</si>
  <si>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</si>
  <si>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</si>
  <si>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</si>
  <si>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</si>
  <si>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</si>
  <si>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</si>
  <si>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</si>
  <si>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</si>
  <si>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</si>
  <si>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</si>
  <si>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</si>
  <si>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</si>
  <si>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</si>
  <si>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</si>
  <si>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</si>
  <si>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</si>
  <si>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</si>
  <si>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</si>
  <si>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</si>
  <si>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</si>
  <si>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</si>
  <si>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</si>
  <si>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</si>
  <si>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</si>
  <si>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</si>
  <si>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</si>
  <si>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</si>
  <si>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</si>
  <si>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</si>
  <si>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</si>
  <si>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</si>
  <si>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</si>
  <si>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</si>
  <si>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</si>
  <si>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</si>
  <si>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</si>
  <si>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</si>
  <si>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</si>
  <si>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</si>
  <si>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</si>
  <si>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</si>
  <si>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</si>
  <si>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</si>
  <si>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</si>
  <si>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</si>
  <si>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</si>
  <si>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</si>
  <si>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</si>
  <si>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</si>
  <si>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</si>
  <si>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</si>
  <si>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</si>
  <si>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</si>
  <si>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</si>
  <si>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</si>
  <si>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</si>
  <si>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</si>
  <si>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</si>
  <si>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</si>
  <si>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</si>
  <si>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</si>
  <si>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</si>
  <si>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</si>
  <si>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</si>
  <si>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</si>
  <si>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</si>
  <si>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</si>
  <si>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</si>
  <si>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</si>
  <si>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</si>
  <si>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</si>
  <si>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</si>
  <si>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</si>
  <si>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</si>
  <si>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</si>
  <si>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</si>
  <si>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</si>
  <si>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</si>
  <si>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</si>
  <si>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</si>
  <si>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</si>
  <si>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</si>
  <si>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</si>
  <si>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</si>
  <si>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</si>
  <si>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</si>
  <si>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</si>
  <si>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</si>
  <si>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</si>
  <si>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</si>
  <si>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</si>
  <si>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</si>
  <si>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</si>
  <si>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</si>
  <si>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</si>
  <si>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</si>
  <si>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</si>
  <si>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</si>
  <si>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</si>
  <si>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</si>
  <si>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</si>
  <si>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</si>
  <si>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</si>
  <si>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</si>
  <si>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</si>
  <si>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</si>
  <si>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</si>
  <si>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</si>
  <si>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</si>
  <si>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</si>
  <si>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</si>
  <si>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</si>
  <si>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</si>
  <si>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</si>
  <si>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</si>
  <si>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</si>
  <si>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</si>
  <si>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</si>
  <si>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</si>
  <si>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</si>
  <si>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</si>
  <si>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</si>
  <si>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</si>
  <si>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</si>
  <si>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</si>
  <si>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</si>
  <si>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</si>
  <si>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</si>
  <si>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</si>
  <si>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</si>
  <si>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</si>
  <si>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</si>
  <si>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</si>
  <si>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</si>
  <si>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</si>
  <si>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</si>
  <si>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</si>
  <si>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</si>
  <si>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</si>
  <si>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</si>
  <si>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</si>
  <si>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</si>
  <si>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</si>
  <si>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</si>
  <si>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</si>
  <si>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</si>
  <si>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</si>
  <si>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</si>
  <si>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</si>
  <si>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</si>
  <si>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</si>
  <si>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</si>
  <si>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</si>
  <si>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</si>
  <si>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</si>
  <si>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</si>
  <si>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</si>
  <si>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</si>
  <si>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</si>
  <si>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</si>
  <si>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</si>
  <si>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</si>
  <si>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</si>
  <si>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</si>
  <si>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</si>
  <si>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</si>
  <si>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</si>
  <si>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</si>
  <si>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</si>
  <si>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</si>
  <si>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</si>
  <si>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</si>
  <si>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</si>
  <si>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</si>
  <si>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</si>
  <si>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</si>
  <si>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</si>
  <si>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</si>
  <si>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</si>
  <si>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</si>
  <si>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</si>
  <si>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</si>
  <si>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</si>
  <si>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</si>
  <si>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</si>
  <si>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</si>
  <si>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</si>
  <si>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</si>
  <si>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</si>
  <si>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</si>
  <si>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</si>
  <si>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</si>
  <si>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</si>
  <si>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</si>
  <si>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</si>
  <si>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</si>
  <si>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</si>
  <si>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</si>
  <si>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</si>
  <si>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</si>
  <si>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</si>
  <si>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</si>
  <si>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</si>
  <si>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</si>
  <si>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</si>
  <si>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</si>
  <si>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</si>
  <si>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</si>
  <si>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</si>
  <si>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</si>
  <si>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</si>
  <si>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</si>
  <si>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</si>
  <si>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</si>
  <si>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</si>
  <si>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</si>
  <si>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</si>
  <si>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</si>
  <si>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</si>
  <si>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</si>
  <si>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</si>
  <si>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</si>
  <si>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</si>
  <si>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</si>
  <si>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</si>
  <si>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</si>
  <si>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</si>
  <si>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</si>
  <si>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</si>
  <si>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</si>
  <si>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</si>
  <si>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</si>
  <si>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</si>
  <si>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</si>
  <si>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</si>
  <si>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</si>
  <si>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</si>
  <si>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</si>
  <si>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</si>
  <si>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</si>
  <si>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</si>
  <si>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</si>
  <si>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</si>
  <si>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</si>
  <si>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</si>
  <si>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</si>
  <si>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</si>
  <si>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</si>
  <si>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</si>
  <si>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</si>
  <si>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</si>
  <si>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</si>
  <si>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</si>
  <si>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</si>
  <si>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</si>
  <si>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</si>
  <si>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</si>
  <si>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</si>
  <si>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</si>
  <si>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</si>
  <si>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</si>
  <si>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</si>
  <si>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</si>
  <si>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</si>
  <si>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</si>
  <si>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</si>
  <si>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</si>
  <si>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</si>
  <si>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</si>
  <si>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</si>
  <si>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</si>
  <si>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</si>
  <si>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</si>
  <si>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</si>
  <si>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</si>
  <si>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</si>
  <si>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</si>
  <si>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</si>
  <si>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</si>
  <si>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</si>
  <si>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</si>
  <si>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</si>
  <si>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</si>
  <si>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</si>
  <si>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</si>
  <si>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</si>
  <si>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</si>
  <si>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</si>
  <si>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</si>
  <si>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</si>
  <si>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</si>
  <si>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</si>
  <si>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</si>
  <si>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</si>
  <si>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</si>
  <si>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</si>
  <si>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</si>
  <si>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</si>
  <si>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</si>
  <si>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</si>
  <si>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</si>
  <si>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</si>
  <si>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</si>
  <si>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</si>
  <si>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</si>
  <si>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</si>
  <si>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</si>
  <si>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</si>
  <si>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</si>
  <si>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</si>
  <si>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</si>
  <si>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</si>
  <si>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</si>
  <si>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</si>
  <si>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</si>
  <si>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</si>
  <si>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</si>
  <si>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</si>
  <si>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</si>
  <si>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</si>
  <si>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</si>
  <si>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</si>
  <si>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</si>
  <si>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</si>
  <si>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</si>
  <si>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</si>
  <si>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</si>
  <si>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</si>
  <si>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</si>
  <si>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</si>
  <si>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</si>
  <si>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</si>
  <si>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</si>
  <si>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</si>
  <si>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</si>
  <si>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</si>
  <si>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</si>
  <si>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</si>
  <si>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</si>
  <si>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</si>
  <si>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</si>
  <si>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</si>
  <si>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</si>
  <si>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</si>
  <si>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</si>
  <si>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</si>
  <si>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</si>
  <si>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</si>
  <si>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</si>
  <si>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</si>
  <si>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</si>
  <si>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</si>
  <si>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</si>
  <si>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</si>
  <si>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</si>
  <si>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</si>
  <si>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</si>
  <si>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</si>
  <si>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</si>
  <si>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</si>
  <si>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</si>
  <si>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</si>
  <si>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</si>
  <si>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</si>
  <si>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</si>
  <si>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</si>
  <si>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</si>
  <si>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</si>
  <si>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</si>
  <si>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</si>
  <si>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</si>
  <si>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</si>
  <si>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</si>
  <si>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</si>
  <si>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</si>
  <si>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</si>
  <si>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</si>
  <si>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</si>
  <si>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</si>
  <si>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</si>
  <si>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</si>
  <si>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</si>
  <si>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</si>
  <si>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</si>
  <si>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</si>
  <si>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</si>
  <si>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</si>
  <si>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</si>
  <si>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</si>
  <si>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</si>
  <si>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</si>
  <si>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</si>
  <si>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</si>
  <si>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</si>
  <si>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</si>
  <si>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</si>
  <si>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</si>
  <si>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</si>
  <si>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</si>
  <si>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</si>
  <si>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</si>
  <si>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</si>
  <si>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</si>
  <si>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</si>
  <si>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</si>
  <si>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</si>
  <si>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</si>
  <si>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</si>
  <si>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</si>
  <si>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</si>
  <si>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</si>
  <si>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</si>
  <si>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</si>
  <si>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</si>
  <si>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</si>
  <si>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</si>
  <si>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</si>
  <si>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</si>
  <si>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</si>
  <si>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</si>
  <si>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</si>
  <si>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</si>
  <si>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</si>
  <si>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</si>
  <si>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</si>
  <si>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</si>
  <si>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</si>
  <si>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</si>
  <si>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</si>
  <si>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</si>
  <si>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</si>
  <si>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</si>
  <si>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</si>
  <si>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</si>
  <si>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</si>
  <si>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</si>
  <si>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</si>
  <si>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</si>
  <si>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</si>
  <si>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</si>
  <si>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</si>
  <si>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</si>
  <si>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</si>
  <si>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</si>
  <si>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</si>
  <si>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</si>
  <si>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</si>
  <si>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</si>
  <si>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</si>
  <si>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</si>
  <si>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</si>
  <si>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</si>
  <si>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</si>
  <si>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</si>
  <si>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</si>
  <si>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</si>
  <si>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</si>
  <si>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</si>
  <si>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</si>
  <si>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</si>
  <si>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</si>
  <si>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</si>
  <si>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</si>
  <si>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</si>
  <si>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</si>
  <si>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</si>
  <si>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</si>
  <si>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</si>
  <si>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</si>
  <si>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</si>
  <si>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</si>
  <si>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</si>
  <si>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</si>
  <si>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</si>
  <si>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</si>
  <si>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</si>
  <si>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</si>
  <si>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</si>
  <si>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</si>
  <si>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</si>
  <si>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</si>
  <si>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</si>
  <si>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</si>
  <si>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</si>
  <si>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</si>
  <si>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</si>
  <si>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</si>
  <si>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</si>
  <si>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</si>
  <si>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</si>
  <si>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</si>
  <si>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</si>
  <si>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</si>
  <si>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</si>
  <si>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</si>
  <si>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</si>
  <si>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</si>
  <si>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</si>
  <si>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</si>
  <si>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</si>
  <si>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</si>
  <si>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</si>
  <si>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</si>
  <si>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</si>
  <si>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</si>
  <si>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</si>
  <si>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</si>
  <si>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</si>
  <si>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</si>
  <si>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</si>
  <si>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</si>
  <si>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</si>
  <si>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</si>
  <si>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</si>
  <si>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</si>
  <si>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</si>
  <si>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</si>
  <si>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</si>
  <si>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</si>
  <si>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</si>
  <si>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</si>
  <si>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</si>
  <si>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</si>
  <si>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</si>
  <si>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</si>
  <si>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</si>
  <si>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</si>
  <si>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</si>
  <si>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</si>
  <si>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</si>
  <si>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</si>
  <si>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</si>
  <si>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</si>
  <si>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</si>
  <si>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</si>
  <si>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</si>
  <si>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</si>
  <si>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</si>
  <si>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</si>
  <si>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</si>
  <si>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</si>
  <si>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</si>
  <si>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</si>
  <si>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</si>
  <si>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</si>
  <si>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</si>
  <si>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</si>
  <si>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</si>
  <si>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</si>
  <si>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</si>
  <si>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</si>
  <si>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</si>
  <si>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</si>
  <si>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</si>
  <si>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</si>
  <si>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</si>
  <si>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</si>
  <si>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</si>
  <si>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</si>
  <si>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</si>
  <si>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</si>
  <si>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</si>
  <si>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</si>
  <si>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</si>
  <si>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</si>
  <si>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</si>
  <si>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</si>
  <si>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</si>
  <si>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</si>
  <si>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</si>
  <si>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</si>
  <si>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</si>
  <si>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</si>
  <si>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</si>
  <si>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</si>
  <si>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</si>
  <si>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</si>
  <si>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</si>
  <si>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</si>
  <si>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</si>
  <si>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</si>
  <si>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</si>
  <si>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</si>
  <si>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</si>
  <si>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</si>
  <si>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</si>
  <si>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</si>
  <si>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</si>
  <si>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</si>
  <si>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</si>
  <si>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</si>
  <si>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</si>
  <si>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</si>
  <si>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</si>
  <si>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</si>
  <si>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</si>
  <si>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</si>
  <si>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</si>
  <si>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</si>
  <si>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</si>
  <si>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</si>
  <si>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</si>
  <si>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</si>
  <si>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</si>
  <si>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</si>
  <si>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</si>
  <si>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</si>
  <si>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</si>
  <si>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</si>
  <si>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</si>
  <si>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</si>
  <si>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</si>
  <si>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</si>
  <si>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</si>
  <si>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</si>
  <si>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</si>
  <si>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</si>
  <si>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</si>
  <si>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</si>
  <si>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</si>
  <si>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</si>
  <si>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</si>
  <si>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</si>
  <si>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</si>
  <si>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</si>
  <si>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</si>
  <si>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</si>
  <si>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</si>
  <si>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</si>
  <si>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</si>
  <si>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</si>
  <si>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</si>
  <si>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</si>
  <si>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</si>
  <si>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</si>
  <si>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</si>
  <si>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</si>
  <si>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</si>
  <si>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</si>
  <si>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</si>
  <si>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</si>
  <si>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</si>
  <si>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</si>
  <si>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</si>
  <si>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</si>
  <si>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</si>
  <si>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</si>
  <si>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</si>
  <si>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</si>
  <si>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</si>
  <si>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</si>
  <si>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</si>
  <si>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</si>
  <si>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</si>
  <si>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</si>
  <si>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</si>
  <si>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</si>
  <si>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</si>
  <si>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</si>
  <si>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</si>
  <si>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</si>
  <si>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</si>
  <si>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</si>
  <si>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</si>
  <si>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</si>
  <si>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</si>
  <si>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</si>
  <si>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</si>
  <si>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</si>
  <si>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</si>
  <si>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</si>
  <si>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</si>
  <si>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</si>
  <si>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</si>
  <si>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</si>
  <si>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</si>
  <si>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</si>
  <si>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</si>
  <si>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</si>
  <si>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</si>
  <si>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</si>
  <si>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</si>
  <si>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</si>
  <si>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</si>
  <si>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</si>
  <si>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</si>
  <si>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</si>
  <si>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</si>
  <si>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</si>
  <si>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</si>
  <si>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</si>
  <si>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</si>
  <si>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</si>
  <si>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</si>
  <si>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</si>
  <si>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</si>
  <si>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</si>
  <si>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</si>
  <si>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</si>
  <si>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</si>
  <si>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</si>
  <si>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</si>
  <si>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</si>
  <si>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</si>
  <si>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</si>
  <si>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</si>
  <si>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</si>
  <si>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</si>
  <si>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</si>
  <si>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</si>
  <si>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</si>
  <si>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</si>
  <si>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</si>
  <si>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</si>
  <si>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</si>
  <si>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</si>
  <si>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</si>
  <si>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</si>
  <si>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</si>
  <si>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</si>
  <si>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</si>
  <si>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</si>
  <si>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</si>
  <si>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</si>
  <si>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</si>
  <si>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</si>
  <si>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</si>
  <si>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</si>
  <si>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</si>
  <si>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</si>
  <si>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</si>
  <si>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</si>
  <si>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</si>
  <si>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</si>
  <si>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</si>
  <si>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</si>
  <si>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</si>
  <si>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</si>
  <si>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</si>
  <si>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</si>
  <si>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</si>
  <si>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</si>
  <si>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</si>
  <si>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</si>
  <si>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</si>
  <si>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</si>
  <si>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</si>
  <si>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</si>
  <si>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</si>
  <si>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</si>
  <si>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</si>
  <si>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</si>
  <si>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</si>
  <si>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</si>
  <si>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</si>
  <si>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</si>
  <si>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</si>
  <si>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</si>
  <si>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</si>
  <si>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</si>
  <si>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</si>
  <si>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</si>
  <si>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</si>
  <si>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</si>
  <si>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</si>
  <si>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</si>
  <si>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</si>
  <si>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</si>
  <si>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</si>
  <si>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</si>
  <si>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</si>
  <si>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</si>
  <si>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</si>
  <si>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</si>
  <si>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</si>
  <si>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</si>
  <si>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</si>
  <si>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</si>
  <si>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</si>
  <si>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</si>
  <si>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</si>
  <si>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</si>
  <si>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</si>
  <si>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</si>
  <si>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</si>
  <si>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</si>
  <si>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</si>
  <si>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</si>
  <si>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</si>
  <si>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</si>
  <si>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</si>
  <si>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</si>
  <si>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</si>
  <si>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</si>
  <si>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</si>
  <si>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</si>
  <si>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</si>
  <si>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</si>
  <si>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</si>
  <si>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</si>
  <si>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</si>
  <si>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</si>
  <si>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</si>
  <si>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</si>
  <si>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</si>
  <si>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</si>
  <si>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</si>
  <si>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</si>
  <si>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</si>
  <si>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</si>
  <si>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</si>
  <si>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</si>
  <si>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</si>
  <si>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</si>
  <si>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</si>
  <si>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</si>
  <si>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</si>
  <si>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</si>
  <si>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</si>
  <si>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</si>
  <si>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</si>
  <si>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</si>
  <si>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</si>
  <si>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</si>
  <si>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</si>
  <si>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</si>
  <si>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</si>
  <si>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</si>
  <si>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</si>
  <si>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</si>
  <si>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</si>
  <si>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</si>
  <si>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</si>
  <si>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</si>
  <si>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</si>
  <si>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</si>
  <si>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</si>
  <si>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</si>
  <si>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</si>
  <si>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</si>
  <si>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</si>
  <si>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</si>
  <si>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</si>
  <si>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</si>
  <si>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</si>
  <si>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</si>
  <si>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</si>
  <si>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</si>
  <si>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</si>
  <si>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</si>
  <si>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</si>
  <si>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</si>
  <si>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</si>
  <si>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</si>
  <si>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</si>
  <si>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</si>
  <si>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</si>
  <si>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</si>
  <si>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</si>
  <si>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</si>
  <si>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</si>
  <si>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</si>
  <si>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</si>
  <si>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</si>
  <si>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</si>
  <si>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</si>
  <si>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</si>
  <si>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</si>
  <si>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</si>
  <si>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</si>
  <si>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</si>
  <si>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</si>
  <si>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</si>
  <si>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</si>
  <si>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</si>
  <si>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</si>
  <si>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</si>
  <si>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</si>
  <si>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</si>
  <si>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</si>
  <si>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</si>
  <si>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</si>
  <si>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</si>
  <si>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</si>
  <si>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</si>
  <si>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</si>
  <si>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</si>
  <si>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</si>
  <si>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</si>
  <si>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</si>
  <si>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</si>
  <si>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</si>
  <si>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</si>
  <si>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</si>
  <si>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</si>
  <si>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</si>
  <si>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</si>
  <si>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</si>
  <si>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</si>
  <si>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</si>
  <si>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</si>
  <si>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</si>
  <si>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</si>
  <si>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</si>
  <si>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</si>
  <si>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</si>
  <si>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</si>
  <si>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</si>
  <si>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</si>
  <si>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</si>
  <si>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</si>
  <si>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</si>
  <si>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</si>
  <si>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</si>
  <si>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</si>
  <si>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</si>
  <si>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</si>
  <si>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</si>
  <si>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</si>
  <si>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</si>
  <si>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</si>
  <si>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</si>
  <si>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</si>
  <si>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</si>
  <si>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</si>
  <si>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</si>
  <si>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</si>
  <si>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</si>
  <si>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</si>
  <si>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</si>
  <si>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</si>
  <si>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</si>
  <si>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</si>
  <si>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</si>
  <si>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</si>
  <si>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</si>
  <si>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</si>
  <si>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</si>
  <si>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</si>
  <si>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</si>
  <si>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</si>
  <si>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</si>
  <si>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</si>
  <si>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</si>
  <si>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</si>
  <si>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</si>
  <si>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</si>
  <si>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</si>
  <si>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</si>
  <si>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</si>
  <si>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</si>
  <si>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</si>
  <si>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</si>
  <si>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</si>
  <si>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</si>
  <si>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</si>
  <si>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</si>
  <si>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</si>
  <si>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</si>
  <si>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</si>
  <si>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</si>
  <si>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</si>
  <si>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</si>
  <si>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</si>
  <si>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</si>
  <si>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</si>
  <si>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</si>
  <si>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</si>
  <si>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</si>
  <si>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</si>
  <si>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</si>
  <si>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</si>
  <si>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</si>
  <si>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</si>
  <si>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</si>
  <si>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</si>
  <si>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</si>
  <si>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</si>
  <si>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</si>
  <si>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</si>
  <si>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</si>
  <si>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</si>
  <si>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</si>
  <si>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</si>
  <si>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</si>
  <si>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</si>
  <si>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</si>
  <si>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</si>
  <si>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</si>
  <si>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</si>
  <si>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</si>
  <si>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</si>
  <si>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</si>
  <si>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</si>
  <si>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</si>
  <si>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</si>
  <si>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</si>
  <si>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</si>
  <si>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</si>
  <si>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</si>
  <si>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</si>
  <si>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</si>
  <si>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</si>
  <si>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</si>
  <si>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</si>
  <si>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</si>
  <si>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</si>
  <si>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</si>
  <si>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</si>
  <si>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</si>
  <si>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</si>
  <si>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</si>
  <si>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</si>
  <si>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</si>
  <si>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</si>
  <si>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</si>
  <si>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</si>
  <si>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</si>
  <si>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</si>
  <si>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</si>
  <si>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</si>
  <si>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</si>
  <si>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</si>
  <si>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</si>
  <si>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</si>
  <si>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</si>
  <si>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</si>
  <si>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</si>
  <si>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</si>
  <si>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</si>
  <si>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</si>
  <si>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</si>
  <si>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</si>
  <si>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</si>
  <si>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</si>
  <si>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</si>
  <si>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</si>
  <si>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</si>
  <si>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</si>
  <si>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</si>
  <si>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</si>
  <si>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</si>
  <si>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</si>
  <si>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</si>
  <si>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</si>
  <si>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</si>
  <si>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</si>
  <si>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</si>
  <si>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</si>
  <si>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</si>
  <si>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</si>
  <si>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</si>
  <si>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</si>
  <si>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</si>
  <si>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</si>
  <si>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</si>
  <si>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</si>
  <si>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</si>
  <si>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</si>
  <si>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</si>
  <si>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</si>
  <si>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</si>
  <si>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</si>
  <si>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</si>
  <si>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</si>
  <si>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</si>
  <si>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</si>
  <si>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</si>
  <si>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</si>
  <si>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</si>
  <si>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</si>
  <si>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</si>
  <si>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</si>
  <si>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</si>
  <si>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</si>
  <si>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</si>
  <si>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</si>
  <si>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</si>
  <si>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</si>
  <si>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</si>
  <si>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</si>
  <si>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</si>
  <si>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</si>
  <si>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</si>
  <si>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</si>
  <si>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</si>
  <si>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</si>
  <si>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</si>
  <si>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</si>
  <si>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</si>
  <si>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</si>
  <si>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</si>
  <si>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</si>
  <si>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</si>
  <si>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</si>
  <si>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</si>
  <si>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</si>
  <si>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</si>
  <si>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</si>
  <si>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</si>
  <si>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</si>
  <si>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</si>
  <si>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</si>
  <si>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</si>
  <si>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</si>
  <si>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</si>
  <si>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</si>
  <si>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</si>
  <si>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</si>
  <si>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</si>
  <si>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</si>
  <si>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</si>
  <si>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</si>
  <si>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</si>
  <si>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</si>
  <si>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</si>
  <si>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</si>
  <si>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</si>
  <si>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</si>
  <si>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</si>
  <si>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</si>
  <si>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</si>
  <si>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</si>
  <si>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</si>
  <si>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</si>
  <si>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</si>
  <si>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</si>
  <si>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</si>
  <si>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</si>
  <si>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</si>
  <si>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</si>
  <si>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</si>
  <si>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</si>
  <si>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</si>
  <si>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</si>
  <si>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</si>
  <si>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</si>
  <si>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</si>
  <si>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</si>
  <si>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</si>
  <si>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</si>
  <si>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</si>
  <si>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</si>
  <si>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</si>
  <si>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</si>
  <si>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</si>
  <si>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</si>
  <si>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</si>
  <si>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</si>
  <si>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</si>
  <si>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</si>
  <si>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</si>
  <si>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</si>
  <si>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</si>
  <si>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</si>
  <si>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</si>
  <si>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</si>
  <si>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</si>
  <si>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</si>
  <si>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</si>
  <si>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</si>
  <si>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</si>
  <si>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</si>
  <si>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</si>
  <si>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</si>
  <si>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</si>
  <si>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</si>
  <si>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</si>
  <si>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</si>
  <si>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</si>
  <si>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</si>
  <si>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</si>
  <si>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</si>
  <si>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</si>
  <si>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</si>
  <si>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</si>
  <si>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</si>
  <si>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</si>
  <si>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</si>
  <si>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</si>
  <si>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</si>
  <si>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</si>
  <si>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</si>
  <si>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</si>
  <si>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</si>
  <si>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</si>
  <si>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</si>
  <si>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</si>
  <si>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</si>
  <si>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</si>
  <si>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</si>
  <si>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</si>
  <si>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</si>
  <si>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</si>
  <si>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</si>
  <si>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</si>
  <si>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</si>
  <si>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</si>
  <si>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</si>
  <si>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</si>
  <si>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</si>
  <si>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</si>
  <si>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</si>
  <si>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</si>
  <si>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</si>
  <si>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</si>
  <si>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</si>
  <si>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</si>
  <si>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</si>
  <si>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</si>
  <si>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</si>
  <si>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</si>
  <si>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</si>
  <si>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</si>
  <si>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</si>
  <si>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</si>
  <si>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</si>
  <si>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</si>
  <si>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</si>
  <si>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</si>
  <si>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</si>
  <si>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</si>
  <si>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</si>
  <si>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</si>
  <si>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</si>
  <si>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</si>
  <si>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</si>
  <si>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</si>
  <si>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</si>
  <si>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</si>
  <si>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</si>
  <si>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</si>
  <si>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</si>
  <si>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</si>
  <si>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</si>
  <si>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</si>
  <si>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</si>
  <si>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</si>
  <si>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</si>
  <si>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</si>
  <si>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</si>
  <si>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</si>
  <si>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</si>
  <si>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</si>
  <si>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</si>
  <si>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</si>
  <si>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</si>
  <si>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</si>
  <si>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</si>
  <si>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</si>
  <si>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</si>
  <si>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</si>
  <si>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</si>
  <si>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</si>
  <si>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</si>
  <si>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</si>
  <si>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</si>
  <si>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</si>
  <si>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</si>
  <si>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</si>
  <si>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</si>
  <si>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</si>
  <si>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</si>
  <si>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</si>
  <si>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</si>
  <si>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</si>
  <si>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</si>
  <si>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</si>
  <si>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</si>
  <si>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</si>
  <si>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</si>
  <si>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</si>
  <si>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</si>
  <si>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</si>
  <si>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</si>
  <si>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</si>
  <si>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</si>
  <si>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</si>
  <si>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</si>
  <si>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</si>
  <si>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</si>
  <si>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</si>
  <si>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</si>
  <si>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</si>
  <si>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</si>
  <si>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</si>
  <si>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</si>
  <si>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</si>
  <si>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</si>
  <si>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</si>
  <si>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</si>
  <si>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</si>
  <si>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</si>
  <si>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</si>
  <si>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</si>
  <si>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</si>
  <si>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</si>
  <si>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</si>
  <si>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</si>
  <si>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</si>
  <si>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</si>
  <si>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</si>
  <si>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</si>
  <si>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</si>
  <si>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</si>
  <si>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</si>
  <si>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</si>
  <si>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</si>
  <si>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</si>
  <si>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</si>
  <si>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</si>
  <si>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</si>
  <si>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</si>
  <si>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</si>
  <si>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</si>
  <si>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</si>
  <si>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</si>
  <si>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</si>
  <si>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</si>
  <si>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</si>
  <si>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</si>
  <si>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</si>
  <si>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</si>
  <si>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</si>
  <si>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</si>
  <si>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</si>
  <si>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</si>
  <si>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</si>
  <si>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</si>
  <si>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</si>
  <si>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</si>
  <si>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</si>
  <si>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</si>
  <si>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</si>
  <si>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</si>
  <si>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</si>
  <si>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</si>
  <si>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</si>
  <si>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</si>
  <si>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</si>
  <si>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</si>
  <si>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</si>
  <si>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</si>
  <si>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</si>
  <si>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</si>
  <si>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</si>
  <si>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</si>
  <si>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</si>
  <si>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</si>
  <si>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</si>
  <si>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</si>
  <si>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</si>
  <si>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</si>
  <si>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</si>
  <si>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</si>
  <si>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</si>
  <si>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</si>
  <si>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</si>
  <si>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</si>
  <si>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</si>
  <si>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</si>
  <si>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</si>
  <si>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</si>
  <si>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</si>
  <si>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</si>
  <si>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</si>
  <si>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</si>
  <si>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</si>
  <si>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</si>
  <si>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</si>
  <si>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</si>
  <si>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</si>
  <si>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</si>
  <si>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</si>
  <si>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</si>
  <si>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</si>
  <si>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</si>
  <si>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</si>
  <si>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</si>
  <si>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</si>
  <si>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</si>
  <si>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</si>
  <si>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</si>
  <si>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</si>
  <si>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</si>
  <si>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</si>
  <si>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</si>
  <si>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</si>
  <si>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</si>
  <si>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</si>
  <si>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</si>
  <si>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</si>
  <si>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</si>
  <si>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</si>
  <si>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</si>
  <si>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</si>
  <si>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</si>
  <si>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</si>
  <si>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</si>
  <si>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</si>
  <si>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</si>
  <si>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</si>
  <si>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</si>
  <si>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</si>
  <si>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</si>
  <si>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</si>
  <si>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</si>
  <si>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</si>
  <si>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</si>
  <si>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</si>
  <si>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</si>
  <si>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</si>
  <si>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</si>
  <si>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</si>
  <si>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</si>
  <si>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</si>
  <si>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</si>
  <si>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</si>
  <si>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</si>
  <si>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</si>
  <si>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</si>
  <si>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</si>
  <si>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</si>
  <si>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</si>
  <si>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</si>
  <si>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</si>
  <si>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</si>
  <si>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</si>
  <si>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</si>
  <si>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</si>
  <si>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</si>
  <si>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</si>
  <si>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</si>
  <si>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</si>
  <si>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</si>
  <si>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</si>
  <si>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</si>
  <si>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</si>
  <si>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</si>
  <si>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</si>
  <si>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</si>
  <si>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</si>
  <si>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</si>
  <si>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</si>
  <si>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</si>
  <si>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</si>
  <si>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</si>
  <si>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</si>
  <si>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</si>
  <si>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</si>
  <si>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</si>
  <si>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</si>
  <si>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</si>
  <si>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</si>
  <si>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</si>
  <si>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</si>
  <si>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</si>
  <si>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</si>
  <si>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</si>
  <si>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</si>
  <si>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</si>
  <si>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</si>
  <si>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</si>
  <si>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</si>
  <si>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</si>
  <si>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</si>
  <si>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</si>
  <si>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</si>
  <si>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</si>
  <si>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</si>
  <si>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</si>
  <si>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</si>
  <si>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</si>
  <si>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</si>
  <si>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</si>
  <si>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</si>
  <si>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</si>
  <si>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</si>
  <si>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</si>
  <si>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</si>
  <si>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</si>
  <si>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</si>
  <si>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</si>
  <si>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</si>
  <si>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</si>
  <si>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</si>
  <si>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</si>
  <si>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</si>
  <si>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</si>
  <si>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</si>
  <si>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</si>
  <si>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</si>
  <si>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</si>
  <si>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</si>
  <si>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</si>
  <si>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</si>
  <si>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</si>
  <si>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</si>
  <si>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</si>
  <si>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</si>
  <si>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</si>
  <si>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</si>
  <si>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</si>
  <si>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</si>
  <si>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</si>
  <si>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</si>
  <si>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</si>
  <si>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</si>
  <si>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</si>
  <si>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</si>
  <si>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</si>
  <si>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</si>
  <si>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</si>
  <si>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</si>
  <si>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</si>
  <si>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</si>
  <si>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</si>
  <si>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</si>
  <si>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</si>
  <si>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</si>
  <si>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</si>
  <si>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</si>
  <si>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</si>
  <si>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</si>
  <si>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</si>
  <si>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</si>
  <si>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</si>
  <si>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</si>
  <si>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</si>
  <si>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</si>
  <si>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</si>
  <si>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</si>
  <si>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</si>
  <si>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</si>
  <si>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</si>
  <si>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</si>
  <si>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</si>
  <si>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</si>
  <si>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</si>
  <si>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</si>
  <si>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</si>
  <si>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</si>
  <si>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</si>
  <si>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</si>
  <si>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</si>
  <si>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</si>
  <si>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</si>
  <si>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</si>
  <si>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</si>
  <si>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</si>
  <si>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</si>
  <si>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</si>
  <si>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</si>
  <si>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</si>
  <si>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</si>
  <si>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</si>
  <si>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</si>
  <si>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</si>
  <si>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</si>
  <si>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</si>
  <si>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</si>
  <si>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</si>
  <si>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</si>
  <si>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</si>
  <si>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</si>
  <si>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</si>
  <si>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</si>
  <si>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</si>
  <si>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</si>
  <si>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</si>
  <si>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</si>
  <si>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</si>
  <si>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</si>
  <si>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</si>
  <si>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</si>
  <si>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</si>
  <si>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</si>
  <si>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</si>
  <si>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</si>
  <si>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</si>
  <si>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</si>
  <si>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</si>
  <si>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</si>
  <si>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</si>
  <si>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</si>
  <si>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</si>
  <si>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</si>
  <si>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</si>
  <si>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</si>
  <si>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</si>
  <si>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</si>
  <si>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</si>
  <si>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</si>
  <si>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</si>
  <si>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</si>
  <si>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</si>
  <si>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</si>
  <si>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</si>
  <si>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</si>
  <si>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</si>
  <si>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</si>
  <si>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</si>
  <si>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</si>
  <si>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</si>
  <si>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</si>
  <si>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</si>
  <si>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</si>
  <si>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</si>
  <si>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</si>
  <si>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</si>
  <si>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</si>
  <si>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</si>
  <si>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</si>
  <si>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</si>
  <si>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</si>
  <si>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</si>
  <si>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</si>
  <si>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</si>
  <si>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</si>
  <si>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</si>
  <si>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</si>
  <si>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</si>
  <si>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</si>
  <si>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</si>
  <si>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</si>
  <si>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</si>
  <si>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</si>
  <si>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</si>
  <si>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</si>
  <si>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</si>
  <si>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</si>
  <si>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</si>
  <si>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</si>
  <si>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</si>
  <si>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</si>
  <si>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</si>
  <si>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</si>
  <si>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</si>
  <si>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</si>
  <si>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</si>
  <si>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</si>
  <si>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</si>
  <si>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</si>
  <si>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</si>
  <si>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</si>
  <si>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</si>
  <si>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</si>
  <si>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</si>
  <si>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</si>
  <si>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</si>
  <si>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</si>
  <si>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</si>
  <si>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</si>
  <si>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</si>
  <si>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</si>
  <si>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</si>
  <si>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</si>
  <si>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</si>
  <si>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</si>
  <si>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</si>
  <si>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</si>
  <si>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</si>
  <si>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</si>
  <si>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</si>
  <si>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</si>
  <si>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</si>
  <si>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</si>
  <si>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</si>
  <si>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</si>
  <si>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</si>
  <si>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</si>
  <si>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</si>
  <si>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</si>
  <si>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</si>
  <si>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</si>
  <si>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</si>
  <si>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</si>
  <si>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</si>
  <si>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</si>
  <si>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</si>
  <si>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</si>
  <si>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</si>
  <si>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</si>
  <si>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</si>
  <si>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</si>
  <si>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</si>
  <si>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</si>
  <si>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</si>
  <si>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</si>
  <si>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</si>
  <si>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</si>
  <si>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</si>
  <si>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</si>
  <si>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</si>
  <si>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</si>
  <si>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</si>
  <si>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</si>
  <si>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</si>
  <si>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</si>
  <si>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</si>
  <si>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</si>
  <si>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</si>
  <si>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</si>
  <si>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</si>
  <si>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</si>
  <si>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</si>
  <si>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</si>
  <si>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</si>
  <si>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</si>
  <si>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</si>
  <si>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</si>
  <si>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</si>
  <si>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</si>
  <si>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</si>
  <si>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</si>
  <si>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</si>
  <si>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</si>
  <si>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</si>
  <si>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</si>
  <si>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</si>
  <si>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</si>
  <si>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</si>
  <si>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</si>
  <si>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</si>
  <si>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</si>
  <si>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</si>
  <si>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</si>
  <si>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</si>
  <si>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</si>
  <si>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</si>
  <si>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</si>
  <si>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</si>
  <si>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</si>
  <si>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</si>
  <si>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</si>
  <si>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</si>
  <si>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</si>
  <si>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</si>
  <si>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</si>
  <si>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</si>
  <si>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</si>
  <si>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</si>
  <si>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</si>
  <si>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</si>
  <si>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</si>
  <si>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</si>
  <si>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</si>
  <si>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</si>
  <si>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</si>
  <si>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</si>
  <si>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</si>
  <si>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</si>
  <si>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</si>
  <si>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</si>
  <si>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</si>
  <si>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</si>
  <si>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</si>
  <si>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</si>
  <si>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</si>
  <si>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</si>
  <si>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</si>
  <si>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</si>
  <si>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</si>
  <si>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</si>
  <si>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</si>
  <si>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</si>
  <si>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</si>
  <si>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</si>
  <si>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</si>
  <si>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</si>
  <si>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</si>
  <si>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</si>
  <si>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</si>
  <si>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</si>
  <si>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</si>
  <si>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</si>
  <si>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</si>
  <si>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</si>
  <si>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</si>
  <si>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</si>
  <si>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</si>
  <si>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</si>
  <si>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</si>
  <si>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</si>
  <si>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</si>
  <si>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</si>
  <si>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</si>
  <si>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</si>
  <si>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</si>
  <si>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</si>
  <si>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</si>
  <si>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</si>
  <si>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</si>
  <si>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</si>
  <si>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</si>
  <si>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</si>
  <si>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</si>
  <si>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</si>
  <si>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</si>
  <si>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</si>
  <si>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</si>
  <si>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</si>
  <si>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</si>
  <si>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</si>
  <si>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</si>
  <si>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</si>
  <si>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</si>
  <si>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</si>
  <si>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</si>
  <si>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</si>
  <si>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</si>
  <si>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</si>
  <si>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</si>
  <si>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</si>
  <si>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</si>
  <si>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</si>
  <si>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</si>
  <si>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</si>
  <si>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</si>
  <si>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</si>
  <si>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</si>
  <si>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</si>
  <si>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</si>
  <si>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</si>
  <si>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</si>
  <si>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</si>
  <si>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</si>
  <si>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</si>
  <si>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</si>
  <si>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</si>
  <si>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</si>
  <si>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</si>
  <si>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</si>
  <si>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</si>
  <si>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</si>
  <si>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</si>
  <si>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</si>
  <si>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</si>
  <si>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</si>
  <si>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</si>
  <si>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</si>
  <si>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</si>
  <si>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</si>
  <si>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</si>
  <si>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</si>
  <si>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</si>
  <si>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</si>
  <si>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</si>
  <si>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</si>
  <si>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</si>
  <si>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</si>
  <si>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</si>
  <si>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</si>
  <si>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</si>
  <si>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</si>
  <si>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</si>
  <si>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</si>
  <si>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</si>
  <si>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</si>
  <si>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</si>
  <si>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</si>
  <si>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</si>
  <si>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</si>
  <si>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</si>
  <si>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</si>
  <si>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</si>
  <si>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</si>
  <si>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</si>
  <si>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</si>
  <si>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</si>
  <si>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</si>
  <si>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</si>
  <si>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</si>
  <si>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</si>
  <si>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</si>
  <si>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</si>
  <si>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</si>
  <si>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</si>
  <si>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</si>
  <si>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</si>
  <si>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</si>
  <si>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</si>
  <si>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</si>
  <si>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</si>
  <si>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</si>
  <si>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</si>
  <si>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</si>
  <si>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</si>
  <si>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</si>
  <si>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</si>
  <si>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</si>
  <si>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</si>
  <si>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</si>
  <si>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</si>
  <si>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</si>
  <si>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</si>
  <si>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</si>
  <si>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</si>
  <si>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</si>
  <si>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</si>
  <si>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</si>
  <si>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</si>
  <si>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</si>
  <si>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</si>
  <si>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</si>
  <si>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</si>
  <si>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</si>
  <si>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</si>
  <si>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</si>
  <si>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</si>
  <si>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</si>
  <si>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</si>
  <si>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</si>
  <si>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</si>
  <si>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</si>
  <si>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</si>
  <si>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</si>
  <si>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</si>
  <si>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</si>
  <si>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</si>
  <si>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</si>
  <si>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</si>
  <si>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</si>
  <si>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</si>
  <si>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</si>
  <si>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</si>
  <si>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</si>
  <si>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</si>
  <si>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</si>
  <si>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</si>
  <si>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</si>
  <si>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</si>
  <si>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</si>
  <si>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</si>
  <si>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</si>
  <si>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</si>
  <si>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</si>
  <si>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</si>
  <si>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</si>
  <si>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</si>
  <si>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</si>
  <si>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</si>
  <si>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</si>
  <si>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</si>
  <si>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</si>
  <si>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</si>
  <si>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</si>
  <si>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</si>
  <si>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</si>
  <si>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</si>
  <si>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</si>
  <si>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</si>
  <si>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</si>
  <si>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</si>
  <si>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</si>
  <si>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</si>
  <si>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</si>
  <si>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</si>
  <si>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</si>
  <si>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</si>
  <si>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</si>
  <si>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</si>
  <si>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</si>
  <si>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</si>
  <si>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</si>
  <si>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</si>
  <si>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</si>
  <si>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</si>
  <si>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</si>
  <si>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</si>
  <si>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</si>
  <si>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</si>
  <si>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</si>
  <si>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</si>
  <si>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</si>
  <si>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</si>
  <si>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</si>
  <si>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</si>
  <si>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</si>
  <si>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</si>
  <si>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</si>
  <si>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</si>
  <si>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</si>
  <si>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</si>
  <si>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</si>
  <si>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</si>
  <si>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</si>
  <si>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</si>
  <si>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</si>
  <si>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</si>
  <si>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</si>
  <si>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</si>
  <si>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</si>
  <si>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</si>
  <si>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</si>
  <si>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</si>
  <si>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</si>
  <si>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</si>
  <si>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</si>
  <si>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</si>
  <si>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</si>
  <si>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</si>
  <si>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</si>
  <si>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</si>
  <si>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</si>
  <si>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</si>
  <si>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</si>
  <si>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</si>
  <si>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</si>
  <si>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</si>
  <si>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</si>
  <si>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</si>
  <si>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</si>
  <si>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</si>
  <si>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</si>
  <si>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</si>
  <si>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</si>
  <si>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</si>
  <si>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</si>
  <si>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</si>
  <si>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</si>
  <si>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</si>
  <si>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</si>
  <si>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</si>
  <si>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</si>
  <si>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</si>
  <si>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</si>
  <si>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</si>
  <si>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</si>
  <si>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</si>
  <si>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</si>
  <si>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</si>
  <si>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</si>
  <si>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</si>
  <si>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</si>
  <si>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</si>
  <si>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</si>
  <si>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</si>
  <si>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</si>
  <si>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</si>
  <si>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</si>
  <si>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</si>
  <si>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</si>
  <si>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</si>
  <si>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</si>
  <si>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</si>
  <si>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</si>
  <si>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</si>
  <si>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</si>
  <si>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</si>
  <si>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</si>
  <si>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</si>
  <si>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</si>
  <si>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</si>
  <si>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</si>
  <si>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</si>
  <si>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</si>
  <si>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</si>
  <si>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</si>
  <si>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</si>
  <si>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</si>
  <si>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</si>
  <si>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</si>
  <si>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</si>
  <si>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</si>
  <si>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</si>
  <si>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</si>
  <si>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</si>
  <si>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</si>
  <si>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</si>
  <si>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</si>
  <si>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</si>
  <si>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</si>
  <si>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</si>
  <si>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</si>
  <si>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</si>
  <si>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</si>
  <si>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</si>
  <si>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</si>
  <si>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</si>
  <si>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</si>
  <si>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</si>
  <si>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</si>
  <si>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</si>
  <si>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</si>
  <si>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</si>
  <si>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</si>
  <si>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</si>
  <si>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</si>
  <si>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</si>
  <si>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</si>
  <si>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</si>
  <si>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</si>
  <si>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</si>
  <si>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</si>
  <si>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</si>
  <si>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</si>
  <si>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</si>
  <si>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</si>
  <si>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</si>
  <si>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</si>
  <si>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</si>
  <si>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</si>
  <si>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</si>
  <si>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</si>
  <si>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</si>
  <si>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</si>
  <si>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</si>
  <si>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</si>
  <si>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</si>
  <si>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</si>
  <si>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</si>
  <si>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</si>
  <si>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</si>
  <si>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</si>
  <si>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</si>
  <si>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</si>
  <si>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</si>
  <si>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</si>
  <si>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</si>
  <si>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</si>
  <si>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</si>
  <si>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</si>
  <si>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</si>
  <si>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</si>
  <si>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</si>
  <si>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</si>
  <si>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</si>
  <si>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</si>
  <si>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</si>
  <si>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</si>
  <si>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</si>
  <si>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</si>
  <si>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</si>
  <si>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</si>
  <si>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</si>
  <si>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</si>
  <si>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</si>
  <si>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</si>
  <si>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</si>
  <si>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</si>
  <si>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</si>
  <si>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</si>
  <si>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</si>
  <si>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</si>
  <si>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</si>
  <si>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</si>
  <si>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</si>
  <si>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</si>
  <si>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</si>
  <si>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</si>
  <si>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</si>
  <si>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</si>
  <si>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</si>
  <si>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</si>
  <si>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</si>
  <si>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</si>
  <si>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</si>
  <si>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</si>
  <si>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</si>
  <si>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</si>
  <si>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</si>
  <si>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</si>
  <si>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</si>
  <si>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</si>
  <si>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</si>
  <si>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</si>
  <si>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</si>
  <si>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</si>
  <si>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</si>
  <si>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</si>
  <si>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</si>
  <si>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</si>
  <si>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</si>
  <si>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</si>
  <si>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</si>
  <si>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</si>
  <si>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</si>
  <si>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</si>
  <si>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</si>
  <si>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</si>
  <si>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</si>
  <si>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</si>
  <si>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</si>
  <si>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</si>
  <si>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</si>
  <si>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</si>
  <si>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</si>
  <si>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</si>
  <si>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</si>
  <si>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</si>
  <si>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</si>
  <si>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</si>
  <si>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</si>
  <si>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</si>
  <si>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</si>
  <si>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</si>
  <si>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</si>
  <si>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</si>
  <si>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</si>
  <si>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</si>
  <si>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</si>
  <si>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</si>
  <si>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</si>
  <si>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</si>
  <si>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</si>
  <si>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</si>
  <si>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</si>
  <si>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</si>
  <si>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</si>
  <si>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</si>
  <si>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</si>
  <si>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</si>
  <si>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</si>
  <si>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</si>
  <si>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</si>
  <si>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</si>
  <si>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</si>
  <si>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</si>
  <si>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</si>
  <si>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</si>
  <si>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</si>
  <si>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</si>
  <si>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</si>
  <si>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</si>
  <si>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</si>
  <si>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</si>
  <si>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</si>
  <si>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</si>
  <si>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</si>
  <si>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</si>
  <si>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</si>
  <si>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</si>
  <si>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</si>
  <si>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</si>
  <si>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</si>
  <si>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</si>
  <si>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</si>
  <si>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</si>
  <si>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</si>
  <si>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</si>
  <si>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</si>
  <si>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</si>
  <si>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</si>
  <si>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</si>
  <si>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</si>
  <si>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</si>
  <si>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</si>
  <si>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</si>
  <si>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</si>
  <si>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</si>
  <si>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</si>
  <si>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</si>
  <si>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</si>
  <si>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</si>
  <si>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</si>
  <si>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</si>
  <si>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</si>
  <si>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</si>
  <si>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</si>
  <si>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</si>
  <si>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</si>
  <si>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</si>
  <si>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</si>
  <si>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</si>
  <si>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</si>
  <si>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</si>
  <si>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</si>
  <si>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</si>
  <si>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</si>
  <si>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</si>
  <si>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</si>
  <si>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</si>
  <si>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</si>
  <si>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</si>
  <si>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</si>
  <si>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</si>
  <si>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</si>
  <si>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</si>
  <si>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</si>
  <si>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</si>
  <si>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</si>
  <si>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</si>
  <si>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</si>
  <si>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</si>
  <si>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</si>
  <si>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</si>
  <si>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</si>
  <si>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</si>
  <si>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</si>
  <si>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</si>
  <si>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</si>
  <si>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</si>
  <si>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</si>
  <si>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</si>
  <si>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</si>
  <si>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</si>
  <si>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</si>
  <si>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</si>
  <si>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</si>
  <si>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</si>
  <si>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</si>
  <si>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</si>
  <si>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</si>
  <si>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</si>
  <si>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</si>
  <si>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</si>
  <si>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</si>
  <si>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</si>
  <si>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</si>
  <si>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</si>
  <si>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</si>
  <si>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</si>
  <si>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</si>
  <si>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</si>
  <si>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</si>
  <si>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</si>
  <si>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</si>
  <si>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</si>
  <si>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</si>
  <si>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</si>
  <si>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</si>
  <si>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</si>
  <si>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</si>
  <si>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</si>
  <si>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</si>
  <si>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</si>
  <si>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</si>
  <si>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</si>
  <si>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</si>
  <si>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</si>
  <si>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</si>
  <si>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</si>
  <si>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</si>
  <si>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</si>
  <si>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</si>
  <si>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</si>
  <si>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</si>
  <si>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</si>
  <si>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</si>
  <si>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</si>
  <si>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</si>
  <si>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</si>
  <si>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</si>
  <si>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</si>
  <si>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</si>
  <si>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</si>
  <si>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</si>
  <si>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</si>
  <si>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</si>
  <si>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</si>
  <si>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</si>
  <si>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</si>
  <si>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</si>
  <si>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</si>
  <si>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</si>
  <si>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</si>
  <si>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</si>
  <si>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</si>
  <si>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</si>
  <si>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</si>
  <si>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</si>
  <si>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</si>
  <si>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</si>
  <si>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</si>
  <si>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</si>
  <si>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</si>
  <si>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</si>
  <si>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</si>
  <si>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</si>
  <si>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</si>
  <si>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</si>
  <si>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</si>
  <si>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</si>
  <si>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</si>
  <si>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</si>
  <si>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</si>
  <si>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</si>
  <si>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</si>
  <si>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</si>
  <si>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</si>
  <si>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</si>
  <si>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</si>
  <si>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</si>
  <si>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</si>
  <si>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</si>
  <si>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</si>
  <si>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</si>
  <si>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</si>
  <si>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</si>
  <si>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</si>
  <si>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</si>
  <si>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</si>
  <si>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</si>
  <si>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</si>
  <si>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</si>
  <si>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</si>
  <si>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</si>
  <si>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</si>
  <si>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</si>
  <si>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</si>
  <si>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</si>
  <si>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</si>
  <si>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</si>
  <si>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</si>
  <si>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</si>
  <si>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</si>
  <si>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</si>
  <si>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</si>
  <si>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</si>
  <si>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</si>
  <si>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</si>
  <si>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</si>
  <si>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</si>
  <si>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</si>
  <si>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</si>
  <si>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</si>
  <si>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</si>
  <si>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</si>
  <si>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</si>
  <si>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</si>
  <si>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</si>
  <si>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</si>
  <si>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</si>
  <si>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</si>
  <si>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</si>
  <si>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</si>
  <si>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</si>
  <si>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</si>
  <si>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</si>
  <si>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</si>
  <si>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</si>
  <si>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</si>
  <si>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</si>
  <si>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</si>
  <si>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</si>
  <si>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</si>
  <si>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</si>
  <si>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</si>
  <si>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</si>
  <si>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</si>
  <si>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</si>
  <si>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</si>
  <si>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</si>
  <si>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</si>
  <si>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</si>
  <si>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</si>
  <si>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</si>
  <si>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</si>
  <si>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</si>
  <si>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</si>
  <si>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</si>
  <si>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</si>
  <si>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</si>
  <si>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</si>
  <si>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</si>
  <si>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</si>
  <si>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</si>
  <si>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</si>
  <si>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</si>
  <si>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</si>
  <si>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</si>
  <si>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</si>
  <si>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</si>
  <si>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</si>
  <si>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</si>
  <si>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</si>
  <si>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</si>
  <si>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</si>
  <si>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</si>
  <si>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</si>
  <si>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</si>
  <si>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</si>
  <si>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</si>
  <si>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</si>
  <si>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</si>
  <si>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</si>
  <si>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</si>
  <si>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</si>
  <si>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</si>
  <si>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</si>
  <si>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</si>
  <si>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</si>
  <si>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</si>
  <si>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</si>
  <si>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</si>
  <si>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</si>
  <si>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</si>
  <si>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</si>
  <si>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</si>
  <si>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</si>
  <si>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</si>
  <si>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</si>
  <si>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</si>
  <si>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</si>
  <si>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</si>
  <si>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</si>
  <si>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</si>
  <si>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</si>
  <si>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</si>
  <si>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</si>
  <si>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</si>
  <si>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</si>
  <si>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</si>
  <si>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</si>
  <si>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</si>
  <si>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</si>
  <si>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</si>
  <si>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</si>
  <si>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</si>
  <si>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</si>
  <si>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</si>
  <si>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</si>
  <si>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</si>
  <si>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</si>
  <si>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</si>
  <si>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</si>
  <si>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</si>
  <si>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</si>
  <si>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</si>
  <si>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</si>
  <si>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</si>
  <si>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</si>
  <si>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</si>
  <si>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</si>
  <si>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</si>
  <si>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</si>
  <si>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</si>
  <si>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</si>
  <si>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</si>
  <si>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</si>
  <si>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</si>
  <si>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</si>
  <si>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</si>
  <si>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</si>
  <si>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</si>
  <si>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</si>
  <si>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</si>
  <si>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</si>
  <si>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</si>
  <si>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</si>
  <si>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</si>
  <si>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</si>
  <si>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</si>
  <si>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</si>
  <si>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</si>
  <si>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</si>
  <si>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</si>
  <si>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</si>
  <si>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</si>
  <si>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</si>
  <si>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</si>
  <si>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</si>
  <si>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</si>
  <si>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</si>
  <si>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</si>
  <si>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</si>
  <si>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</si>
  <si>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</si>
  <si>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</si>
  <si>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</si>
  <si>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</si>
  <si>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</si>
  <si>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</si>
  <si>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</si>
  <si>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</si>
  <si>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</si>
  <si>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</si>
  <si>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</si>
  <si>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</si>
  <si>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</si>
  <si>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</si>
  <si>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</si>
  <si>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</si>
  <si>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</si>
  <si>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</si>
  <si>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</si>
  <si>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</si>
  <si>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</si>
  <si>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</si>
  <si>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</si>
  <si>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</si>
  <si>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</si>
  <si>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</si>
  <si>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</si>
  <si>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</si>
  <si>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</si>
  <si>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</si>
  <si>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</si>
  <si>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</si>
  <si>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</si>
  <si>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</si>
  <si>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</si>
  <si>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</si>
  <si>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</si>
  <si>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</si>
  <si>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</si>
  <si>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</si>
  <si>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</si>
  <si>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</si>
  <si>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</si>
  <si>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</si>
  <si>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</si>
  <si>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</si>
  <si>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</si>
  <si>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</si>
  <si>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</si>
  <si>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</si>
  <si>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</si>
  <si>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</si>
  <si>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</si>
  <si>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</si>
  <si>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</si>
  <si>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</si>
  <si>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</si>
  <si>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</si>
  <si>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</si>
  <si>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</si>
  <si>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</si>
  <si>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</si>
  <si>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</si>
  <si>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</si>
  <si>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</si>
  <si>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</si>
  <si>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</si>
  <si>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</si>
  <si>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</si>
  <si>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</si>
  <si>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</si>
  <si>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</si>
  <si>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</si>
  <si>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</si>
  <si>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</si>
  <si>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</si>
  <si>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</si>
  <si>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</si>
  <si>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</si>
  <si>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</si>
  <si>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</si>
  <si>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</si>
  <si>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</si>
  <si>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</si>
  <si>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</si>
  <si>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</si>
  <si>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</si>
  <si>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</si>
  <si>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</si>
  <si>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</si>
  <si>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</si>
  <si>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</si>
  <si>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</si>
  <si>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</si>
  <si>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</si>
  <si>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</si>
  <si>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</si>
  <si>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</si>
  <si>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</si>
  <si>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</si>
  <si>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</si>
  <si>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</si>
  <si>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</si>
  <si>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</si>
  <si>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</si>
  <si>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</si>
  <si>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</si>
  <si>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</si>
  <si>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</si>
  <si>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</si>
  <si>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</si>
  <si>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</si>
  <si>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</si>
  <si>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</si>
  <si>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</si>
  <si>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</si>
  <si>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</si>
  <si>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</si>
  <si>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</si>
  <si>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</si>
  <si>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</si>
  <si>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</si>
  <si>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</si>
  <si>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</si>
  <si>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</si>
  <si>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</si>
  <si>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</si>
  <si>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</si>
  <si>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</si>
  <si>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</si>
  <si>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</si>
  <si>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</si>
  <si>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</si>
  <si>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</si>
  <si>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</si>
  <si>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</si>
  <si>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</si>
  <si>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</si>
  <si>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</si>
  <si>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</si>
  <si>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</si>
  <si>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</si>
  <si>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</si>
  <si>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</si>
  <si>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</si>
  <si>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</si>
  <si>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</si>
  <si>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</si>
  <si>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</si>
  <si>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</si>
  <si>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</si>
  <si>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</si>
  <si>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</si>
  <si>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</si>
  <si>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</si>
  <si>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</si>
  <si>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</si>
  <si>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</si>
  <si>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</si>
  <si>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</si>
  <si>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</si>
  <si>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</si>
  <si>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</si>
  <si>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</si>
  <si>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</si>
  <si>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</si>
  <si>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</si>
  <si>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</si>
  <si>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</si>
  <si>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</si>
  <si>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</si>
  <si>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</si>
  <si>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</si>
  <si>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</si>
  <si>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</si>
  <si>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</si>
  <si>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</si>
  <si>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</si>
  <si>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</si>
  <si>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</si>
  <si>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</si>
  <si>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</si>
  <si>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</si>
  <si>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</si>
  <si>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</si>
  <si>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</si>
  <si>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</si>
  <si>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</si>
  <si>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</si>
  <si>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</si>
  <si>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</si>
  <si>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</si>
  <si>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</si>
  <si>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</si>
  <si>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</si>
  <si>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</si>
  <si>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</si>
  <si>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</si>
  <si>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</si>
  <si>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</si>
  <si>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</si>
  <si>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</si>
  <si>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</si>
  <si>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</si>
  <si>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</si>
  <si>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</si>
  <si>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</si>
  <si>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</si>
  <si>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</si>
  <si>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</si>
  <si>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</si>
  <si>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</si>
  <si>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</si>
  <si>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</si>
  <si>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</si>
  <si>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</si>
  <si>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</si>
  <si>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</si>
  <si>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</si>
  <si>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</si>
  <si>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</si>
  <si>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</si>
  <si>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</si>
  <si>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</si>
  <si>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</si>
  <si>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</si>
  <si>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</si>
  <si>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</si>
  <si>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</si>
  <si>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</si>
  <si>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</si>
  <si>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</si>
  <si>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</si>
  <si>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</si>
  <si>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</si>
  <si>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</si>
  <si>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</si>
  <si>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</si>
  <si>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</si>
  <si>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</si>
  <si>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</si>
  <si>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</si>
  <si>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</si>
  <si>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</si>
  <si>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</si>
  <si>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</si>
  <si>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</si>
  <si>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</si>
  <si>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</si>
  <si>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</si>
  <si>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</si>
  <si>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</si>
  <si>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</si>
  <si>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</si>
  <si>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</si>
  <si>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</si>
  <si>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</si>
  <si>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</si>
  <si>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</si>
  <si>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</si>
  <si>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</si>
  <si>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</si>
  <si>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</si>
  <si>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</si>
  <si>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</si>
  <si>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</si>
  <si>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</si>
  <si>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</si>
  <si>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</si>
  <si>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</si>
  <si>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</si>
  <si>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</si>
  <si>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</si>
  <si>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</si>
  <si>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</si>
  <si>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</si>
  <si>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</si>
  <si>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</si>
  <si>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</si>
  <si>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</si>
  <si>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</si>
  <si>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</si>
  <si>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</si>
  <si>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</si>
  <si>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</si>
  <si>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</si>
  <si>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</si>
  <si>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</si>
  <si>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</si>
  <si>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</si>
  <si>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</si>
  <si>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</si>
  <si>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</si>
  <si>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</si>
  <si>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</si>
  <si>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</si>
  <si>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</si>
  <si>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</si>
  <si>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</si>
  <si>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</si>
  <si>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</si>
  <si>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</si>
  <si>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</si>
  <si>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</si>
  <si>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</si>
  <si>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</si>
  <si>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</si>
  <si>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</si>
  <si>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</si>
  <si>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</si>
  <si>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</si>
  <si>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</si>
  <si>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</si>
  <si>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</si>
  <si>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</si>
  <si>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</si>
  <si>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</si>
  <si>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</si>
  <si>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</si>
  <si>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</si>
  <si>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</si>
  <si>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</si>
  <si>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</si>
  <si>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</si>
  <si>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</si>
  <si>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</si>
  <si>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</si>
  <si>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</si>
  <si>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</si>
  <si>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</si>
  <si>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</si>
  <si>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</si>
  <si>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</si>
  <si>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</si>
  <si>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</si>
  <si>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</si>
  <si>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</si>
  <si>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</si>
  <si>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</si>
  <si>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</si>
  <si>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</si>
  <si>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</si>
  <si>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</si>
  <si>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</si>
  <si>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</si>
  <si>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</si>
  <si>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</si>
  <si>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</si>
  <si>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</si>
  <si>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</si>
  <si>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</si>
  <si>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</si>
  <si>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</si>
  <si>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</si>
  <si>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</si>
  <si>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</si>
  <si>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</si>
  <si>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</si>
  <si>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</si>
  <si>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</si>
  <si>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</si>
  <si>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</si>
  <si>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</si>
  <si>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</si>
  <si>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</si>
  <si>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</si>
  <si>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</si>
  <si>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</si>
  <si>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</si>
  <si>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</si>
  <si>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</si>
  <si>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</si>
  <si>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</si>
  <si>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</si>
  <si>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</si>
  <si>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</si>
  <si>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</si>
  <si>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</si>
  <si>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</si>
  <si>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</si>
  <si>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</si>
  <si>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</si>
  <si>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</si>
  <si>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</si>
  <si>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</si>
  <si>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</si>
  <si>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</si>
  <si>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</si>
  <si>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</si>
  <si>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</si>
  <si>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</si>
  <si>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</si>
  <si>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</si>
  <si>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</si>
  <si>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</si>
  <si>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</si>
  <si>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</si>
  <si>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</si>
  <si>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</si>
  <si>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</si>
  <si>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</si>
  <si>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</si>
  <si>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</si>
  <si>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</si>
  <si>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</si>
  <si>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</si>
  <si>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</si>
  <si>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</si>
  <si>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</si>
  <si>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</si>
  <si>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</si>
  <si>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</si>
  <si>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</si>
  <si>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</si>
  <si>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</si>
  <si>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</si>
  <si>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</si>
  <si>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</si>
  <si>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</si>
  <si>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</si>
  <si>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</si>
  <si>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</si>
  <si>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</si>
  <si>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</si>
  <si>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</si>
  <si>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</si>
  <si>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</si>
  <si>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</si>
  <si>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</si>
  <si>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</si>
  <si>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</si>
  <si>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</si>
  <si>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</si>
  <si>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</si>
  <si>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</si>
  <si>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</si>
  <si>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</si>
  <si>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</si>
  <si>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</si>
  <si>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</si>
  <si>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</si>
  <si>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</si>
  <si>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</si>
  <si>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</si>
  <si>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</si>
  <si>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</si>
  <si>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</si>
  <si>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</si>
  <si>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</si>
  <si>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</si>
  <si>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</si>
  <si>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</si>
  <si>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</si>
  <si>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</si>
  <si>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</si>
  <si>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</si>
  <si>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</si>
  <si>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</si>
  <si>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</si>
  <si>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</si>
  <si>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</si>
  <si>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</si>
  <si>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</si>
  <si>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</si>
  <si>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</si>
  <si>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</si>
  <si>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</si>
  <si>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</si>
  <si>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</si>
  <si>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</si>
  <si>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</si>
  <si>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</si>
  <si>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</si>
  <si>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</si>
  <si>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</si>
  <si>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</si>
  <si>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</si>
  <si>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</si>
  <si>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</si>
  <si>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</si>
  <si>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</si>
  <si>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</si>
  <si>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</si>
  <si>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</si>
  <si>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</si>
  <si>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</si>
  <si>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</si>
  <si>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</si>
  <si>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</si>
  <si>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</si>
  <si>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</si>
  <si>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</si>
  <si>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</si>
  <si>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</si>
  <si>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</si>
  <si>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</si>
  <si>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</si>
  <si>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</si>
  <si>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</si>
  <si>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</si>
  <si>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</si>
  <si>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</si>
  <si>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</si>
  <si>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</si>
  <si>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</si>
  <si>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</si>
  <si>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</si>
  <si>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</si>
  <si>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</si>
  <si>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</si>
  <si>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</si>
  <si>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</si>
  <si>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</si>
  <si>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</si>
  <si>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</si>
  <si>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</si>
  <si>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</si>
  <si>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</si>
  <si>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</si>
  <si>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</si>
  <si>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</si>
  <si>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</si>
  <si>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</si>
  <si>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</si>
  <si>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</si>
  <si>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</si>
  <si>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</si>
  <si>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</si>
  <si>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</si>
  <si>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</si>
  <si>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</si>
  <si>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</si>
  <si>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</si>
  <si>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</si>
  <si>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</si>
  <si>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</si>
  <si>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</si>
  <si>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</si>
  <si>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</si>
  <si>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</si>
  <si>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</si>
  <si>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</si>
  <si>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</si>
  <si>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</si>
  <si>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</si>
  <si>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</si>
  <si>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</si>
  <si>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</si>
  <si>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</si>
  <si>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</si>
  <si>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</si>
  <si>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</si>
  <si>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</si>
  <si>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</si>
  <si>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</si>
  <si>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</si>
  <si>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</si>
  <si>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</si>
  <si>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</si>
  <si>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</si>
  <si>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</si>
  <si>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</si>
  <si>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</si>
  <si>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</si>
  <si>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</si>
  <si>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</si>
  <si>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</si>
  <si>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</si>
  <si>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</si>
  <si>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</si>
  <si>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</si>
  <si>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</si>
  <si>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</si>
  <si>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</si>
  <si>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</si>
  <si>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</si>
  <si>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</si>
  <si>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</si>
  <si>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</si>
  <si>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</si>
  <si>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</si>
  <si>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</si>
  <si>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</si>
  <si>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</si>
  <si>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</si>
  <si>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</si>
  <si>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</si>
  <si>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</si>
  <si>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</si>
  <si>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</si>
  <si>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</si>
  <si>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</si>
  <si>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</si>
  <si>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</si>
  <si>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</si>
  <si>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</si>
  <si>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</si>
  <si>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</si>
  <si>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</si>
  <si>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</si>
  <si>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</si>
  <si>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</si>
  <si>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</si>
  <si>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</si>
  <si>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</si>
  <si>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</si>
  <si>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</si>
  <si>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</si>
  <si>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</si>
  <si>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</si>
  <si>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</si>
  <si>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</si>
  <si>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</si>
  <si>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</si>
  <si>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</si>
  <si>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</si>
  <si>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</si>
  <si>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</si>
  <si>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</si>
  <si>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</si>
  <si>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</si>
  <si>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</si>
  <si>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</si>
  <si>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</si>
  <si>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</si>
  <si>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</si>
  <si>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</si>
  <si>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</si>
  <si>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</si>
  <si>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</si>
  <si>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</si>
  <si>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</si>
  <si>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</si>
  <si>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</si>
  <si>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</si>
  <si>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</si>
  <si>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</si>
  <si>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</si>
  <si>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</si>
  <si>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</si>
  <si>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</si>
  <si>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</si>
  <si>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</si>
  <si>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</si>
  <si>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</si>
  <si>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</si>
  <si>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</si>
  <si>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</si>
  <si>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</si>
  <si>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</si>
  <si>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</si>
  <si>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</si>
  <si>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</si>
  <si>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</si>
  <si>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</si>
  <si>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</si>
  <si>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</si>
  <si>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</si>
  <si>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</si>
  <si>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</si>
  <si>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</si>
  <si>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</si>
  <si>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</si>
  <si>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</si>
  <si>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</si>
  <si>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</si>
  <si>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</si>
  <si>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</si>
  <si>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</si>
  <si>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</si>
  <si>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</si>
  <si>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</si>
  <si>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</si>
  <si>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</si>
  <si>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</si>
  <si>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</si>
  <si>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</si>
  <si>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</si>
  <si>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</si>
  <si>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</si>
  <si>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</si>
  <si>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</si>
  <si>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</si>
  <si>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</si>
  <si>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</si>
  <si>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</si>
  <si>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</si>
  <si>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</si>
  <si>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</si>
  <si>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</si>
  <si>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</si>
  <si>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</si>
  <si>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</si>
  <si>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</si>
  <si>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</si>
  <si>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</si>
  <si>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</si>
  <si>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</si>
  <si>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</si>
  <si>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</si>
  <si>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</si>
  <si>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</si>
  <si>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</si>
  <si>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</si>
  <si>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</si>
  <si>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</si>
  <si>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</si>
  <si>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</si>
  <si>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</si>
  <si>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</si>
  <si>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</si>
  <si>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</si>
  <si>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</si>
  <si>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</si>
  <si>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</si>
  <si>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</si>
  <si>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</si>
  <si>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</si>
  <si>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</si>
  <si>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</si>
  <si>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</si>
  <si>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</si>
  <si>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</si>
  <si>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</si>
  <si>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</si>
  <si>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</si>
  <si>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</si>
  <si>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</si>
  <si>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</si>
  <si>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</si>
  <si>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</si>
  <si>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</si>
  <si>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</si>
  <si>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</si>
  <si>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</si>
  <si>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</si>
  <si>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</si>
  <si>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</si>
  <si>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</si>
  <si>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</si>
  <si>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</si>
  <si>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</si>
  <si>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</si>
  <si>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</si>
  <si>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</si>
  <si>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</si>
  <si>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</si>
  <si>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</si>
  <si>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</si>
  <si>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</si>
  <si>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</si>
  <si>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</si>
  <si>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</si>
  <si>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</si>
  <si>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</si>
  <si>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</si>
  <si>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</si>
  <si>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</si>
  <si>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</si>
  <si>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</si>
  <si>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</si>
  <si>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</si>
  <si>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</si>
  <si>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</si>
  <si>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</si>
  <si>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</si>
  <si>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</si>
  <si>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</si>
  <si>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</si>
  <si>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</si>
  <si>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</si>
  <si>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</si>
  <si>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</si>
  <si>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</si>
  <si>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</si>
  <si>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</si>
  <si>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</si>
  <si>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</si>
  <si>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</si>
  <si>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</si>
  <si>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</si>
  <si>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</si>
  <si>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</si>
  <si>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</si>
  <si>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</si>
  <si>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</si>
  <si>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</si>
  <si>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</si>
  <si>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</si>
  <si>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</si>
  <si>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</si>
  <si>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</si>
  <si>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</si>
  <si>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</si>
  <si>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</si>
  <si>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</si>
  <si>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</si>
  <si>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</si>
  <si>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</si>
  <si>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</si>
  <si>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</si>
  <si>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</si>
  <si>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</si>
  <si>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</si>
  <si>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</si>
  <si>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</si>
  <si>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</si>
  <si>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</si>
  <si>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</si>
  <si>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</si>
  <si>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</si>
  <si>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</si>
  <si>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</si>
  <si>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</si>
  <si>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</si>
  <si>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</si>
  <si>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</si>
  <si>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</si>
  <si>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</si>
  <si>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</si>
  <si>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</si>
  <si>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</si>
  <si>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</si>
  <si>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</si>
  <si>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</si>
  <si>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</si>
  <si>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</si>
  <si>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</si>
  <si>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</si>
  <si>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</si>
  <si>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</si>
  <si>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</si>
  <si>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</si>
  <si>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</si>
  <si>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</si>
  <si>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</si>
  <si>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</si>
  <si>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</si>
  <si>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</si>
  <si>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</si>
  <si>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</si>
  <si>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</si>
  <si>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</si>
  <si>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</si>
  <si>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</si>
  <si>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</si>
  <si>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</si>
  <si>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</si>
  <si>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</si>
  <si>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</si>
  <si>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</si>
  <si>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</si>
  <si>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</si>
  <si>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</si>
  <si>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</si>
  <si>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</si>
  <si>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</si>
  <si>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</si>
  <si>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</si>
  <si>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</si>
  <si>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</si>
  <si>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</si>
  <si>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</si>
  <si>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</si>
  <si>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</si>
  <si>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</si>
  <si>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</si>
  <si>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</si>
  <si>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</si>
  <si>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</si>
  <si>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</si>
  <si>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</si>
  <si>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</si>
  <si>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</si>
  <si>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</si>
  <si>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</si>
  <si>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</si>
  <si>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</si>
  <si>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</si>
  <si>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</si>
  <si>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</si>
  <si>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</si>
  <si>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</si>
  <si>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</si>
  <si>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</si>
  <si>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</si>
  <si>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</si>
  <si>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</si>
  <si>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</si>
  <si>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</si>
  <si>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</si>
  <si>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</si>
  <si>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</si>
  <si>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</si>
  <si>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</si>
  <si>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</si>
  <si>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</si>
  <si>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</si>
  <si>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</si>
  <si>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</si>
  <si>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</si>
  <si>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</si>
  <si>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</si>
  <si>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</si>
  <si>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</si>
  <si>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</si>
  <si>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</si>
  <si>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</si>
  <si>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</si>
  <si>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</si>
  <si>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</si>
  <si>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</si>
  <si>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</si>
  <si>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</si>
  <si>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</si>
  <si>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</si>
  <si>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</si>
  <si>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</si>
  <si>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</si>
  <si>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</si>
  <si>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</si>
  <si>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</si>
  <si>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</si>
  <si>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</si>
  <si>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</si>
  <si>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</si>
  <si>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</si>
  <si>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</si>
  <si>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</si>
  <si>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</si>
  <si>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</si>
  <si>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</si>
  <si>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</si>
  <si>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</si>
  <si>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</si>
  <si>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</si>
  <si>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</si>
  <si>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</si>
  <si>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</si>
  <si>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</si>
  <si>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</si>
  <si>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</si>
  <si>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</si>
  <si>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</si>
  <si>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</si>
  <si>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</si>
  <si>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</si>
  <si>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</si>
  <si>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</si>
  <si>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</si>
  <si>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</si>
  <si>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</si>
  <si>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</si>
  <si>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</si>
  <si>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</si>
  <si>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</si>
  <si>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</si>
  <si>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</si>
  <si>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</si>
  <si>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</si>
  <si>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</si>
  <si>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</si>
  <si>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</si>
  <si>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</si>
  <si>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</si>
  <si>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</si>
  <si>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</si>
  <si>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</si>
  <si>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</si>
  <si>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</si>
  <si>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</si>
  <si>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</si>
  <si>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</si>
  <si>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</si>
  <si>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</si>
  <si>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</si>
  <si>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</si>
  <si>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</si>
  <si>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</si>
  <si>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</si>
  <si>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</si>
  <si>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</si>
  <si>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</si>
  <si>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</si>
  <si>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</si>
  <si>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</si>
  <si>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</si>
  <si>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</si>
  <si>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</si>
  <si>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</si>
  <si>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</si>
  <si>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</si>
  <si>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</si>
  <si>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</si>
  <si>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</si>
  <si>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</si>
  <si>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</si>
  <si>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</si>
  <si>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</si>
  <si>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</si>
  <si>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</si>
  <si>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</si>
  <si>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</si>
  <si>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</si>
  <si>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</si>
  <si>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</si>
  <si>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</si>
  <si>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</si>
  <si>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</si>
  <si>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</si>
  <si>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</si>
  <si>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</si>
  <si>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</si>
  <si>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</si>
  <si>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</si>
  <si>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</si>
  <si>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</si>
  <si>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</si>
  <si>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</si>
  <si>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</si>
  <si>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</si>
  <si>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</si>
  <si>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</si>
  <si>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</si>
  <si>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</si>
  <si>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</si>
  <si>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</si>
  <si>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</si>
  <si>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</si>
  <si>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</si>
  <si>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</si>
  <si>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</si>
  <si>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</si>
  <si>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</si>
  <si>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</si>
  <si>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</si>
  <si>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</si>
  <si>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</si>
  <si>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</si>
  <si>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</si>
  <si>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</si>
  <si>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</si>
  <si>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</si>
  <si>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</si>
  <si>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</si>
  <si>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</si>
  <si>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</si>
  <si>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</si>
  <si>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</si>
  <si>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</si>
  <si>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</si>
  <si>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</si>
  <si>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</si>
  <si>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</si>
  <si>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</si>
  <si>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</si>
  <si>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</si>
  <si>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</si>
  <si>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</si>
  <si>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</si>
  <si>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</si>
  <si>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</si>
  <si>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</si>
  <si>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</si>
  <si>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</si>
  <si>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</si>
  <si>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</si>
  <si>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</si>
  <si>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</si>
  <si>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</si>
  <si>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</si>
  <si>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</si>
  <si>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</si>
  <si>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</si>
  <si>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</si>
  <si>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</si>
  <si>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</si>
  <si>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</si>
  <si>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</si>
  <si>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</si>
  <si>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</si>
  <si>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</si>
  <si>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</si>
  <si>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</si>
  <si>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</si>
  <si>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</si>
  <si>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</si>
  <si>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</si>
  <si>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</si>
  <si>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</si>
  <si>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</si>
  <si>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</si>
  <si>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</si>
  <si>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</si>
  <si>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</si>
  <si>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</si>
  <si>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</si>
  <si>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</si>
  <si>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</si>
  <si>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</si>
  <si>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</si>
  <si>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</si>
  <si>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</si>
  <si>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</si>
  <si>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</si>
  <si>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</si>
  <si>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</si>
  <si>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</si>
  <si>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</si>
  <si>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</si>
  <si>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</si>
  <si>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</si>
  <si>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</si>
  <si>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</si>
  <si>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</si>
  <si>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</si>
  <si>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</si>
  <si>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</si>
  <si>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</si>
  <si>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</si>
  <si>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</si>
  <si>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</si>
  <si>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</si>
  <si>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</si>
  <si>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</si>
  <si>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</si>
  <si>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</si>
  <si>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</si>
  <si>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</si>
  <si>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</si>
  <si>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</si>
  <si>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</si>
  <si>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</si>
  <si>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</si>
  <si>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</si>
  <si>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</si>
  <si>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</si>
  <si>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</si>
  <si>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</si>
  <si>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</si>
  <si>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</si>
  <si>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</si>
  <si>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</si>
  <si>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</si>
  <si>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</si>
  <si>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</si>
  <si>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</si>
  <si>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</si>
  <si>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</si>
  <si>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</si>
  <si>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</si>
  <si>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</si>
  <si>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</si>
  <si>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</si>
  <si>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</si>
  <si>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</si>
  <si>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</si>
  <si>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</si>
  <si>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</si>
  <si>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</si>
  <si>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</si>
  <si>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</si>
  <si>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</si>
  <si>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</si>
  <si>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</si>
  <si>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</si>
  <si>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</si>
  <si>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</si>
  <si>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</si>
  <si>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</si>
  <si>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</si>
  <si>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</si>
  <si>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</si>
  <si>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</si>
  <si>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</si>
  <si>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</si>
  <si>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</si>
  <si>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</si>
  <si>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</si>
  <si>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</si>
  <si>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</si>
  <si>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</si>
  <si>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</si>
  <si>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</si>
  <si>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</si>
  <si>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</si>
  <si>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</si>
  <si>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</si>
  <si>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</si>
  <si>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</si>
  <si>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</si>
  <si>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</si>
  <si>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</si>
  <si>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</si>
  <si>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</si>
  <si>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</si>
  <si>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</si>
  <si>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</si>
  <si>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</si>
  <si>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</si>
  <si>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</si>
  <si>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</si>
  <si>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</si>
  <si>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</si>
  <si>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</si>
  <si>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</si>
  <si>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</si>
  <si>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</si>
  <si>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</si>
  <si>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</si>
  <si>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</si>
  <si>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</si>
  <si>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</si>
  <si>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</si>
  <si>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</si>
  <si>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</si>
  <si>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</si>
  <si>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</si>
  <si>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</si>
  <si>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</si>
  <si>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</si>
  <si>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</si>
  <si>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</si>
  <si>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</si>
  <si>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</si>
  <si>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</si>
  <si>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</si>
  <si>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</si>
  <si>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</si>
  <si>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</si>
  <si>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</si>
  <si>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</si>
  <si>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</si>
  <si>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</si>
  <si>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</si>
  <si>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</si>
  <si>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</si>
  <si>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</si>
  <si>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</si>
  <si>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</si>
  <si>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</si>
  <si>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</si>
  <si>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</si>
  <si>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</si>
  <si>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</si>
  <si>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</si>
  <si>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</si>
  <si>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</si>
  <si>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</si>
  <si>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</si>
  <si>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</si>
  <si>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</si>
  <si>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</si>
  <si>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</si>
  <si>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</si>
  <si>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</si>
  <si>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</si>
  <si>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</si>
  <si>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</si>
  <si>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</si>
  <si>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</si>
  <si>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</si>
  <si>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</si>
  <si>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</si>
  <si>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</si>
  <si>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</si>
  <si>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</si>
  <si>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</si>
  <si>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</si>
  <si>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</si>
  <si>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</si>
  <si>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</si>
  <si>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</si>
  <si>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</si>
  <si>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</si>
  <si>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</si>
  <si>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</si>
  <si>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</si>
  <si>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</si>
  <si>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</si>
  <si>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</si>
  <si>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</si>
  <si>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</si>
  <si>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</si>
  <si>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</si>
  <si>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</si>
  <si>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</si>
  <si>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</si>
  <si>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</si>
  <si>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</si>
  <si>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</si>
  <si>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</si>
  <si>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</si>
  <si>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</si>
  <si>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</si>
  <si>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</si>
  <si>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</si>
  <si>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</si>
  <si>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</si>
  <si>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</si>
  <si>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</si>
  <si>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</si>
  <si>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</si>
  <si>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</si>
  <si>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</si>
  <si>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</si>
  <si>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</si>
  <si>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</si>
  <si>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</si>
  <si>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</si>
  <si>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</si>
  <si>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</si>
  <si>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</si>
  <si>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</si>
  <si>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</si>
  <si>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</si>
  <si>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</si>
  <si>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</si>
  <si>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</si>
  <si>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</si>
  <si>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</si>
  <si>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</si>
  <si>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</si>
  <si>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</si>
  <si>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</si>
  <si>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</si>
  <si>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</si>
  <si>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</si>
  <si>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</si>
  <si>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</si>
  <si>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</si>
  <si>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</si>
  <si>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</si>
  <si>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</si>
  <si>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</si>
  <si>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</si>
  <si>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</si>
  <si>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</si>
  <si>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</si>
  <si>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</si>
  <si>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</si>
  <si>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</si>
  <si>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</si>
  <si>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</si>
  <si>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</si>
  <si>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</si>
  <si>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</si>
  <si>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</si>
  <si>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</si>
  <si>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</si>
  <si>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</si>
  <si>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</si>
  <si>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</si>
  <si>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</si>
  <si>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</si>
  <si>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</si>
  <si>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</si>
  <si>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</si>
  <si>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</si>
  <si>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</si>
  <si>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</si>
  <si>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</si>
  <si>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</si>
  <si>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</si>
  <si>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</si>
  <si>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</si>
  <si>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</si>
  <si>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</si>
  <si>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</si>
  <si>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</si>
  <si>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</si>
  <si>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</si>
  <si>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</si>
  <si>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</si>
  <si>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</si>
  <si>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</si>
  <si>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</si>
  <si>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</si>
  <si>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</si>
  <si>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</si>
  <si>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</si>
  <si>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</si>
  <si>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</si>
  <si>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</si>
  <si>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</si>
  <si>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</si>
  <si>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</si>
  <si>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</si>
  <si>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</si>
  <si>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</si>
  <si>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</si>
  <si>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</si>
  <si>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</si>
  <si>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</si>
  <si>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</si>
  <si>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</si>
  <si>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</si>
  <si>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</si>
  <si>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</si>
  <si>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</si>
  <si>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</si>
  <si>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</si>
  <si>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</si>
  <si>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</si>
  <si>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</si>
  <si>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</si>
  <si>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</si>
  <si>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</si>
  <si>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</si>
  <si>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</si>
  <si>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</si>
  <si>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</si>
  <si>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</si>
  <si>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</si>
  <si>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</si>
  <si>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</si>
  <si>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</si>
  <si>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</si>
  <si>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</si>
  <si>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</si>
  <si>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</si>
  <si>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</si>
  <si>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</si>
  <si>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</si>
  <si>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</si>
  <si>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</si>
  <si>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</si>
  <si>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</si>
  <si>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</si>
  <si>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</si>
  <si>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</si>
  <si>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</si>
  <si>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</si>
  <si>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</si>
  <si>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</si>
  <si>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</si>
  <si>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</si>
  <si>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</si>
  <si>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</si>
  <si>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</si>
  <si>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</si>
  <si>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</si>
  <si>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</si>
  <si>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</si>
  <si>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</si>
  <si>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</si>
  <si>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</si>
  <si>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</si>
  <si>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</si>
  <si>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</si>
  <si>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</si>
  <si>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</si>
  <si>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</si>
  <si>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</si>
  <si>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</si>
  <si>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</si>
  <si>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</si>
  <si>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</si>
  <si>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</si>
  <si>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</si>
  <si>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</si>
  <si>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</si>
  <si>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</si>
  <si>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</si>
  <si>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</si>
  <si>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</si>
  <si>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</si>
  <si>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</si>
  <si>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</si>
  <si>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</si>
  <si>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</si>
  <si>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</si>
  <si>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</si>
  <si>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</si>
  <si>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</si>
  <si>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</si>
  <si>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</si>
  <si>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</si>
  <si>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</si>
  <si>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</si>
  <si>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</si>
  <si>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</si>
  <si>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</si>
  <si>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</si>
  <si>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</si>
  <si>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</si>
  <si>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</si>
  <si>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</si>
  <si>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</si>
  <si>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</si>
  <si>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</si>
  <si>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</si>
  <si>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</si>
  <si>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</si>
  <si>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</si>
  <si>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</si>
  <si>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</si>
  <si>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</si>
  <si>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</si>
  <si>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</si>
  <si>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</si>
  <si>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</si>
  <si>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</si>
  <si>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</si>
  <si>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</si>
  <si>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</si>
  <si>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</si>
  <si>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</si>
  <si>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</si>
  <si>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</si>
  <si>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</si>
  <si>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</si>
  <si>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</si>
  <si>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</si>
  <si>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</si>
  <si>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</si>
  <si>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</si>
  <si>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</si>
  <si>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</si>
  <si>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</si>
  <si>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</si>
  <si>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</si>
  <si>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</si>
  <si>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</si>
  <si>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</si>
  <si>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</si>
  <si>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</si>
  <si>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</si>
  <si>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</si>
  <si>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</si>
  <si>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</si>
  <si>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</si>
  <si>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</si>
  <si>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</si>
  <si>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</si>
  <si>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</si>
  <si>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</si>
  <si>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</si>
  <si>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</si>
  <si>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</si>
  <si>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</si>
  <si>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</si>
  <si>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</si>
  <si>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</si>
  <si>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</si>
  <si>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</si>
  <si>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</si>
  <si>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</si>
  <si>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</si>
  <si>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</si>
  <si>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</si>
  <si>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</si>
  <si>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</si>
  <si>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</si>
  <si>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</si>
  <si>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</si>
  <si>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</si>
  <si>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</si>
  <si>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</si>
  <si>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</si>
  <si>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</si>
  <si>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</si>
  <si>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</si>
  <si>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</si>
  <si>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</si>
  <si>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</si>
  <si>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</si>
  <si>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</si>
  <si>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</si>
  <si>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</si>
  <si>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</si>
  <si>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</si>
  <si>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</si>
  <si>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</si>
  <si>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</si>
  <si>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</si>
  <si>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</si>
  <si>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</si>
  <si>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</si>
  <si>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</si>
  <si>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</si>
  <si>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</si>
  <si>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</si>
  <si>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</si>
  <si>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</si>
  <si>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</si>
  <si>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</si>
  <si>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</si>
  <si>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</si>
  <si>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</si>
  <si>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</si>
  <si>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</si>
  <si>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</si>
  <si>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</si>
  <si>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</si>
  <si>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</si>
  <si>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</si>
  <si>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</si>
  <si>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</si>
  <si>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</si>
  <si>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</si>
  <si>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</si>
  <si>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</si>
  <si>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</si>
  <si>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</si>
  <si>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</si>
  <si>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</si>
  <si>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</si>
  <si>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</si>
  <si>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</si>
  <si>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</si>
  <si>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</si>
  <si>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</si>
  <si>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</si>
  <si>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</si>
  <si>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</si>
  <si>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</si>
  <si>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</si>
  <si>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</si>
  <si>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</si>
  <si>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</si>
  <si>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</si>
  <si>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</si>
  <si>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</si>
  <si>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</si>
  <si>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</si>
  <si>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</si>
  <si>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</si>
  <si>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</si>
  <si>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</si>
  <si>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</si>
  <si>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</si>
  <si>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</si>
  <si>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</si>
  <si>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</si>
  <si>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</si>
  <si>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</si>
  <si>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</si>
  <si>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</si>
  <si>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</si>
  <si>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</si>
  <si>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</si>
  <si>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</si>
  <si>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</si>
  <si>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</si>
  <si>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</si>
  <si>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</si>
  <si>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</si>
  <si>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</si>
  <si>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</si>
  <si>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</si>
  <si>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</si>
  <si>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</si>
  <si>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</si>
  <si>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</si>
  <si>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</si>
  <si>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</si>
  <si>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</si>
  <si>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</si>
  <si>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</si>
  <si>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</si>
  <si>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</si>
  <si>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</si>
  <si>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</si>
  <si>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</si>
  <si>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</si>
  <si>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</si>
  <si>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</si>
  <si>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</si>
  <si>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</si>
  <si>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</si>
  <si>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</si>
  <si>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</si>
  <si>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</si>
  <si>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</si>
  <si>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</si>
  <si>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</si>
  <si>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</si>
  <si>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</si>
  <si>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</si>
  <si>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</si>
  <si>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</si>
  <si>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</si>
  <si>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</si>
  <si>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</si>
  <si>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</si>
  <si>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</si>
  <si>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</si>
  <si>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</si>
  <si>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</si>
  <si>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</si>
  <si>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</si>
  <si>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</si>
  <si>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</si>
  <si>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</si>
  <si>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</si>
  <si>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</si>
  <si>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</si>
  <si>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</si>
  <si>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</si>
  <si>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</si>
  <si>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</si>
  <si>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</si>
  <si>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</si>
  <si>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</si>
  <si>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</si>
  <si>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</si>
  <si>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</si>
  <si>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</si>
  <si>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</si>
  <si>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</si>
  <si>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</si>
  <si>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</si>
  <si>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</si>
  <si>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</si>
  <si>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</si>
  <si>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</si>
  <si>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</si>
  <si>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</si>
  <si>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</si>
  <si>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</si>
  <si>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</si>
  <si>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</si>
  <si>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</si>
  <si>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</si>
  <si>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</si>
  <si>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</si>
  <si>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</si>
  <si>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</si>
  <si>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</si>
  <si>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</si>
  <si>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</si>
  <si>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</si>
  <si>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</si>
  <si>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</si>
  <si>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</si>
  <si>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</si>
  <si>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</si>
  <si>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</si>
  <si>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</si>
  <si>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</si>
  <si>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</si>
  <si>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</si>
  <si>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</si>
  <si>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</si>
  <si>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</si>
  <si>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</si>
  <si>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</si>
  <si>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</si>
  <si>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</si>
  <si>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</si>
  <si>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</si>
  <si>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</si>
  <si>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</si>
  <si>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</si>
  <si>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</si>
  <si>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</si>
  <si>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</si>
  <si>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</si>
  <si>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</si>
  <si>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</si>
  <si>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</si>
  <si>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</si>
  <si>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</si>
  <si>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</si>
  <si>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</si>
  <si>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</si>
  <si>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</si>
  <si>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</si>
  <si>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</si>
  <si>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</si>
  <si>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</si>
  <si>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</si>
  <si>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</si>
  <si>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</si>
  <si>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</si>
  <si>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</si>
  <si>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</si>
  <si>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</si>
  <si>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</si>
  <si>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</si>
  <si>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</si>
  <si>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</si>
  <si>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</si>
  <si>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</si>
  <si>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</si>
  <si>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</si>
  <si>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</si>
  <si>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</si>
  <si>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</si>
  <si>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</si>
  <si>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</si>
  <si>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</si>
  <si>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</si>
  <si>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</si>
  <si>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</si>
  <si>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</si>
  <si>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</si>
  <si>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</si>
  <si>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</si>
  <si>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</si>
  <si>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</si>
  <si>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</si>
  <si>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</si>
  <si>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</si>
  <si>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</si>
  <si>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</si>
  <si>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</si>
  <si>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</si>
  <si>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</si>
  <si>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</si>
  <si>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</si>
  <si>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</si>
  <si>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</si>
  <si>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</si>
  <si>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</si>
  <si>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</si>
  <si>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</si>
  <si>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</si>
  <si>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</si>
  <si>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</si>
  <si>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</si>
  <si>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</si>
  <si>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</si>
  <si>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</si>
  <si>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</si>
  <si>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</si>
  <si>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</si>
  <si>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</si>
  <si>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</si>
  <si>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</si>
  <si>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</si>
  <si>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</si>
  <si>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</si>
  <si>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</si>
  <si>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</si>
  <si>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</si>
  <si>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</si>
  <si>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</si>
  <si>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</si>
  <si>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</si>
  <si>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</si>
  <si>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</si>
  <si>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</si>
  <si>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</si>
  <si>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</si>
  <si>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</si>
  <si>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</si>
  <si>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</si>
  <si>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</si>
  <si>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</si>
  <si>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</si>
  <si>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</si>
  <si>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</si>
  <si>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</si>
  <si>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</si>
  <si>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</si>
  <si>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</si>
  <si>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</si>
  <si>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</si>
  <si>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</si>
  <si>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</si>
  <si>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</si>
  <si>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</si>
  <si>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</si>
  <si>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</si>
  <si>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</si>
  <si>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</si>
  <si>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</si>
  <si>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</si>
  <si>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</si>
  <si>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</si>
  <si>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</si>
  <si>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</si>
  <si>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</si>
  <si>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</si>
  <si>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</si>
  <si>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</si>
  <si>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</si>
  <si>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</si>
  <si>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</si>
  <si>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</si>
  <si>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</si>
  <si>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</si>
  <si>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</si>
  <si>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</si>
  <si>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</si>
  <si>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</si>
  <si>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</si>
  <si>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</si>
  <si>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</si>
  <si>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</si>
  <si>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</si>
  <si>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</si>
  <si>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</si>
  <si>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</si>
  <si>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</si>
  <si>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</si>
  <si>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</si>
  <si>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</si>
  <si>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</si>
  <si>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</si>
  <si>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</si>
  <si>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</si>
  <si>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</si>
  <si>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</si>
  <si>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</si>
  <si>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</si>
  <si>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</si>
  <si>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</si>
  <si>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</si>
  <si>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</si>
  <si>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</si>
  <si>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</si>
  <si>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</si>
  <si>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</si>
  <si>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</si>
  <si>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</si>
  <si>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</si>
  <si>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</si>
  <si>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</si>
  <si>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</si>
  <si>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</si>
  <si>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</si>
  <si>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</si>
  <si>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</si>
  <si>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</si>
  <si>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</si>
  <si>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</si>
  <si>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</si>
  <si>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</si>
  <si>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</si>
  <si>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</si>
  <si>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</si>
  <si>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</si>
  <si>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</si>
  <si>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</si>
  <si>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</si>
  <si>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</si>
  <si>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</si>
  <si>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</si>
  <si>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</si>
  <si>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</si>
  <si>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</si>
  <si>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</si>
  <si>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</si>
  <si>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</si>
  <si>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</si>
  <si>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</si>
  <si>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</si>
  <si>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</si>
  <si>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</si>
  <si>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</si>
  <si>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</si>
  <si>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</si>
  <si>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</si>
  <si>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</si>
  <si>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</si>
  <si>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</si>
  <si>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</si>
  <si>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</si>
  <si>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</si>
  <si>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</si>
  <si>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</si>
  <si>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</si>
  <si>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</si>
  <si>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</si>
  <si>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</si>
  <si>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</si>
  <si>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</si>
  <si>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</si>
  <si>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</si>
  <si>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</si>
  <si>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</si>
  <si>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</si>
  <si>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</si>
  <si>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</si>
  <si>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</si>
  <si>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</si>
  <si>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</si>
  <si>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</si>
  <si>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</si>
  <si>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</si>
  <si>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</si>
  <si>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</si>
  <si>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</si>
  <si>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</si>
  <si>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</si>
  <si>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</si>
  <si>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</si>
  <si>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</si>
  <si>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</si>
  <si>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</si>
  <si>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</si>
  <si>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</si>
  <si>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</si>
  <si>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</si>
  <si>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</si>
  <si>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</si>
  <si>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</si>
  <si>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</si>
  <si>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</si>
  <si>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</si>
  <si>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</si>
  <si>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</si>
  <si>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</si>
  <si>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</si>
  <si>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</si>
  <si>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</si>
  <si>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</si>
  <si>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</si>
  <si>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</si>
  <si>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</si>
  <si>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</si>
  <si>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</si>
  <si>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</si>
  <si>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</si>
  <si>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</si>
  <si>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</si>
  <si>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</si>
  <si>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</si>
  <si>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</si>
  <si>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</si>
  <si>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</si>
  <si>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</si>
  <si>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</si>
  <si>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</si>
  <si>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</si>
  <si>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</si>
  <si>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</si>
  <si>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</si>
  <si>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</si>
  <si>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</si>
  <si>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</si>
  <si>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</si>
  <si>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</si>
  <si>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</si>
  <si>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</si>
  <si>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</si>
  <si>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</si>
  <si>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</si>
  <si>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</si>
  <si>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</si>
  <si>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</si>
  <si>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</si>
  <si>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</si>
  <si>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</si>
  <si>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</si>
  <si>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</si>
  <si>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</si>
  <si>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</si>
  <si>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</si>
  <si>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</si>
  <si>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</si>
  <si>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</si>
  <si>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</si>
  <si>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</si>
  <si>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</si>
  <si>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</si>
  <si>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</si>
  <si>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</si>
  <si>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</si>
  <si>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</si>
  <si>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</si>
  <si>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</si>
  <si>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</si>
  <si>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</si>
  <si>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</si>
  <si>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</si>
  <si>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</si>
  <si>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</si>
  <si>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</si>
  <si>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</si>
  <si>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</si>
  <si>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</si>
  <si>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</si>
  <si>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</si>
  <si>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</si>
  <si>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</si>
  <si>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</si>
  <si>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</si>
  <si>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</si>
  <si>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</si>
  <si>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</si>
  <si>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</si>
  <si>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</si>
  <si>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</si>
  <si>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</si>
  <si>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</si>
  <si>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</si>
  <si>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</si>
  <si>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</si>
  <si>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</si>
  <si>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</si>
  <si>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</si>
  <si>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</si>
  <si>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</si>
  <si>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</si>
  <si>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</si>
  <si>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</si>
  <si>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</si>
  <si>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</si>
  <si>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</si>
  <si>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</si>
  <si>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</si>
  <si>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</si>
  <si>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</si>
  <si>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</si>
  <si>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</si>
  <si>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</si>
  <si>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</si>
  <si>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</si>
  <si>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</si>
  <si>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</si>
  <si>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</si>
  <si>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</si>
  <si>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</si>
  <si>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</si>
  <si>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</si>
  <si>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</si>
  <si>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</si>
  <si>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</si>
  <si>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</si>
  <si>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</si>
  <si>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</si>
  <si>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</si>
  <si>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</si>
  <si>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</si>
  <si>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</si>
  <si>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</si>
  <si>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</si>
  <si>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</si>
  <si>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</si>
  <si>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</si>
  <si>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</si>
  <si>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</si>
  <si>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</si>
  <si>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</si>
  <si>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</si>
  <si>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</si>
  <si>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</si>
  <si>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</si>
  <si>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</si>
  <si>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</si>
  <si>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</si>
  <si>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</si>
  <si>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</si>
  <si>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</si>
  <si>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</si>
  <si>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</si>
  <si>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</si>
  <si>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</si>
  <si>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</si>
  <si>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</si>
  <si>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</si>
  <si>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</si>
  <si>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</si>
  <si>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</si>
  <si>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</si>
  <si>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</si>
  <si>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</si>
  <si>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</si>
  <si>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</si>
  <si>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</si>
  <si>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</si>
  <si>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</si>
  <si>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</si>
  <si>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</si>
  <si>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</si>
  <si>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</si>
  <si>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</si>
  <si>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</si>
  <si>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</si>
  <si>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</si>
  <si>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</si>
  <si>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</si>
  <si>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</si>
  <si>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</si>
  <si>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</si>
  <si>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</si>
  <si>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</si>
  <si>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</si>
  <si>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</si>
  <si>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</si>
  <si>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</si>
  <si>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</si>
  <si>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</si>
  <si>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</si>
  <si>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</si>
  <si>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</si>
  <si>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</si>
  <si>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</si>
  <si>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</si>
  <si>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</si>
  <si>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</si>
  <si>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</si>
  <si>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</si>
  <si>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</si>
  <si>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</si>
  <si>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</si>
  <si>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</si>
  <si>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</si>
  <si>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</si>
  <si>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</si>
  <si>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</si>
  <si>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</si>
  <si>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</si>
  <si>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</si>
  <si>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</si>
  <si>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</si>
  <si>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</si>
  <si>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</si>
  <si>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</si>
  <si>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</si>
  <si>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</si>
  <si>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</si>
  <si>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</si>
  <si>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</si>
  <si>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</si>
  <si>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</si>
  <si>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</si>
  <si>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</si>
  <si>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</si>
  <si>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</si>
  <si>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</si>
  <si>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</si>
  <si>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</si>
  <si>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</si>
  <si>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</si>
  <si>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</si>
  <si>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</si>
  <si>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</si>
  <si>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</si>
  <si>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</si>
  <si>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</si>
  <si>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</si>
  <si>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</si>
  <si>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</si>
  <si>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</si>
  <si>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</si>
  <si>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</si>
  <si>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</si>
  <si>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</si>
  <si>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</si>
  <si>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</si>
  <si>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</si>
  <si>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</si>
  <si>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</si>
  <si>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</si>
  <si>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</si>
  <si>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</si>
  <si>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</si>
  <si>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</si>
  <si>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</si>
  <si>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</si>
  <si>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</si>
  <si>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</si>
  <si>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</si>
  <si>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</si>
  <si>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</si>
  <si>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</si>
  <si>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</si>
  <si>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</si>
  <si>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</si>
  <si>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</si>
  <si>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</si>
  <si>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</si>
  <si>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</si>
  <si>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</si>
  <si>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</si>
  <si>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</si>
  <si>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</si>
  <si>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</si>
  <si>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</si>
  <si>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</si>
  <si>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</si>
  <si>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</si>
  <si>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</si>
  <si>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</si>
  <si>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</si>
  <si>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</si>
  <si>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</si>
  <si>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</si>
  <si>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</si>
  <si>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</si>
  <si>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</si>
  <si>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</si>
  <si>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</si>
  <si>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</si>
  <si>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</si>
  <si>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</si>
  <si>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</si>
  <si>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</si>
  <si>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</si>
  <si>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</si>
  <si>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</si>
  <si>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</si>
  <si>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</si>
  <si>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</si>
  <si>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</si>
  <si>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</si>
  <si>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</si>
  <si>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</si>
  <si>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</si>
  <si>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</si>
  <si>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</si>
  <si>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</si>
  <si>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</si>
  <si>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</si>
  <si>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</si>
  <si>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</si>
  <si>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</si>
  <si>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</si>
  <si>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</si>
  <si>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</si>
  <si>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</si>
  <si>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</si>
  <si>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</si>
  <si>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</si>
  <si>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</si>
  <si>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</si>
  <si>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</si>
  <si>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</si>
  <si>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</si>
  <si>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</si>
  <si>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</si>
  <si>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</si>
  <si>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</si>
  <si>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</si>
  <si>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</si>
  <si>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</si>
  <si>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</si>
  <si>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</si>
  <si>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</si>
  <si>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</si>
  <si>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</si>
  <si>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</si>
  <si>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</si>
  <si>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</si>
  <si>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</si>
  <si>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</si>
  <si>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</si>
  <si>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</si>
  <si>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</si>
  <si>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</si>
  <si>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</si>
  <si>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</si>
  <si>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</si>
  <si>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</si>
  <si>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</si>
  <si>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</si>
  <si>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</si>
  <si>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</si>
  <si>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</si>
  <si>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</si>
  <si>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</si>
  <si>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</si>
  <si>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</si>
  <si>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</si>
  <si>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</si>
  <si>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</si>
  <si>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</si>
  <si>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</si>
  <si>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</si>
  <si>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</si>
  <si>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</si>
  <si>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</si>
  <si>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</si>
  <si>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</si>
  <si>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</si>
  <si>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</si>
  <si>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</si>
  <si>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</si>
  <si>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</si>
  <si>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</si>
  <si>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</si>
  <si>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</si>
  <si>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</si>
  <si>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</si>
  <si>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</si>
  <si>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</si>
  <si>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</si>
  <si>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</si>
  <si>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</si>
  <si>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</si>
  <si>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</si>
  <si>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</si>
  <si>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</si>
  <si>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</si>
  <si>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</si>
  <si>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</si>
  <si>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</si>
  <si>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</si>
  <si>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</si>
  <si>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</si>
  <si>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</si>
  <si>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</si>
  <si>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</si>
  <si>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</si>
  <si>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</si>
  <si>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</si>
  <si>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</si>
  <si>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</si>
  <si>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</si>
  <si>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</si>
  <si>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</si>
  <si>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</si>
  <si>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</si>
  <si>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</si>
  <si>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</si>
  <si>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</si>
  <si>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</si>
  <si>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</si>
  <si>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</si>
  <si>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</si>
  <si>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</si>
  <si>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</si>
  <si>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</si>
  <si>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</si>
  <si>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</si>
  <si>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</si>
  <si>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</si>
  <si>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</si>
  <si>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</si>
  <si>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</si>
  <si>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</si>
  <si>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</si>
  <si>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</si>
  <si>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</si>
  <si>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</si>
  <si>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</si>
  <si>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</si>
  <si>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</si>
  <si>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</si>
  <si>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</si>
  <si>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</si>
  <si>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</si>
  <si>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</si>
  <si>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</si>
  <si>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</si>
  <si>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</si>
  <si>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</si>
  <si>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</si>
  <si>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</si>
  <si>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</si>
  <si>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</si>
  <si>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</si>
  <si>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</si>
  <si>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</si>
  <si>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</si>
  <si>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</si>
  <si>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</si>
  <si>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</si>
  <si>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</si>
  <si>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</si>
  <si>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</si>
  <si>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</si>
  <si>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</si>
  <si>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</si>
  <si>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</si>
  <si>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</si>
  <si>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</si>
  <si>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</si>
  <si>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</si>
  <si>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</si>
  <si>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</si>
  <si>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</si>
  <si>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</si>
  <si>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</si>
  <si>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</si>
  <si>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</si>
  <si>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</si>
  <si>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</si>
  <si>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</si>
  <si>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</si>
  <si>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</si>
  <si>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</si>
  <si>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</si>
  <si>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</si>
  <si>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</si>
  <si>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</si>
  <si>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</si>
  <si>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</si>
  <si>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</si>
  <si>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</si>
  <si>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</si>
  <si>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</si>
  <si>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</si>
  <si>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</si>
  <si>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</si>
  <si>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</si>
  <si>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</si>
  <si>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</si>
  <si>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</si>
  <si>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</si>
  <si>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</si>
  <si>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</si>
  <si>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</si>
  <si>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</si>
  <si>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</si>
  <si>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</si>
  <si>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</si>
  <si>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</si>
  <si>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</si>
  <si>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</si>
  <si>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</si>
  <si>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</si>
  <si>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</si>
  <si>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</si>
  <si>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</si>
  <si>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</si>
  <si>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</si>
  <si>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</si>
  <si>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</si>
  <si>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</si>
  <si>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</si>
  <si>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</si>
  <si>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</si>
  <si>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</si>
  <si>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</si>
  <si>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</si>
  <si>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</si>
  <si>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</si>
  <si>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</si>
  <si>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</si>
  <si>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</si>
  <si>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</si>
  <si>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</si>
  <si>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</si>
  <si>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</si>
  <si>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</si>
  <si>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</si>
  <si>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</si>
  <si>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</si>
  <si>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</si>
  <si>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</si>
  <si>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</si>
  <si>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</si>
  <si>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</si>
  <si>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</si>
  <si>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</si>
  <si>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</si>
  <si>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</si>
  <si>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</si>
  <si>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</si>
  <si>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</si>
  <si>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</si>
  <si>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</si>
  <si>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</si>
  <si>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</si>
  <si>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</si>
  <si>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</si>
  <si>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</si>
  <si>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</si>
  <si>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</si>
  <si>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</si>
  <si>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</si>
  <si>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</si>
  <si>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</si>
  <si>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</si>
  <si>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</si>
  <si>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</si>
  <si>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</si>
  <si>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</si>
  <si>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</si>
  <si>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</si>
  <si>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</si>
  <si>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</si>
  <si>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</si>
  <si>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</si>
  <si>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</si>
  <si>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</si>
  <si>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</si>
  <si>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</si>
  <si>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</si>
  <si>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</si>
  <si>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</si>
  <si>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</si>
  <si>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</si>
  <si>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</si>
  <si>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</si>
  <si>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</si>
  <si>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</si>
  <si>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</si>
  <si>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</si>
  <si>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</si>
  <si>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</si>
  <si>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</si>
  <si>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</si>
  <si>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</si>
  <si>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</si>
  <si>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</si>
  <si>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</si>
  <si>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</si>
  <si>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</si>
  <si>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</si>
  <si>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</si>
  <si>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</si>
  <si>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</si>
  <si>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</si>
  <si>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</si>
  <si>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</si>
  <si>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</si>
  <si>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</si>
  <si>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</si>
  <si>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</si>
  <si>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</si>
  <si>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</si>
  <si>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</si>
  <si>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</si>
  <si>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</si>
  <si>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</si>
  <si>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</si>
  <si>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</si>
  <si>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</si>
  <si>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</si>
  <si>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</si>
  <si>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</si>
  <si>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</si>
  <si>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</si>
  <si>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</si>
  <si>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</si>
  <si>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</si>
  <si>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</si>
  <si>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</si>
  <si>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</si>
  <si>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</si>
  <si>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</si>
  <si>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</si>
  <si>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</si>
  <si>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</si>
  <si>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</si>
  <si>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</si>
  <si>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</si>
  <si>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</si>
  <si>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</si>
  <si>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</si>
  <si>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</si>
  <si>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</si>
  <si>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</si>
  <si>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</si>
  <si>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</si>
  <si>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</si>
  <si>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</si>
  <si>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</si>
  <si>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</si>
  <si>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</si>
  <si>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</si>
  <si>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</si>
  <si>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</si>
  <si>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</si>
  <si>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</si>
  <si>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</si>
  <si>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</si>
  <si>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</si>
  <si>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</si>
  <si>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</si>
  <si>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</si>
  <si>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</si>
  <si>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</si>
  <si>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</si>
  <si>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</si>
  <si>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</si>
  <si>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</si>
  <si>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</si>
  <si>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</si>
  <si>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</si>
  <si>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</si>
  <si>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</si>
  <si>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</si>
  <si>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</si>
  <si>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</si>
  <si>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</si>
  <si>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</si>
  <si>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</si>
  <si>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</si>
  <si>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</si>
  <si>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</si>
  <si>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</si>
  <si>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</si>
  <si>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</si>
  <si>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</si>
  <si>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</si>
  <si>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</si>
  <si>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</si>
  <si>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</si>
  <si>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</si>
  <si>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</si>
  <si>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</si>
  <si>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</si>
  <si>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</si>
  <si>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</si>
  <si>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</si>
  <si>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</si>
  <si>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</si>
  <si>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</si>
  <si>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</si>
  <si>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</si>
  <si>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</si>
  <si>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</si>
  <si>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</si>
  <si>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</si>
  <si>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</si>
  <si>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</si>
  <si>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</si>
  <si>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</si>
  <si>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</si>
  <si>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</si>
  <si>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</si>
  <si>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</si>
  <si>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</si>
  <si>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</si>
  <si>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</si>
  <si>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</si>
  <si>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</si>
  <si>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</si>
  <si>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</si>
  <si>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</si>
  <si>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</si>
  <si>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</si>
  <si>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</si>
  <si>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</si>
  <si>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</si>
  <si>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</si>
  <si>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</si>
  <si>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</si>
  <si>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</si>
  <si>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</si>
  <si>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</si>
  <si>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</si>
  <si>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</si>
  <si>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</si>
  <si>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</si>
  <si>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</si>
  <si>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</si>
  <si>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</si>
  <si>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</si>
  <si>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</si>
  <si>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</si>
  <si>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</si>
  <si>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</si>
  <si>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</si>
  <si>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</si>
  <si>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</si>
  <si>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</si>
  <si>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</si>
  <si>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</si>
  <si>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</si>
  <si>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</si>
  <si>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</si>
  <si>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</si>
  <si>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</si>
  <si>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</si>
  <si>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</si>
  <si>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</si>
  <si>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</si>
  <si>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</si>
  <si>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</si>
  <si>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</si>
  <si>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</si>
  <si>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</si>
  <si>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</si>
  <si>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</si>
  <si>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</si>
  <si>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</si>
  <si>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</si>
  <si>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</si>
  <si>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</si>
  <si>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</si>
  <si>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</si>
  <si>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</si>
  <si>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</si>
  <si>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</si>
  <si>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</si>
  <si>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</si>
  <si>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</si>
  <si>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</si>
  <si>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</si>
  <si>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</si>
  <si>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</si>
  <si>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</si>
  <si>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</si>
  <si>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</si>
  <si>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</si>
  <si>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</si>
  <si>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</si>
  <si>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</si>
  <si>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</si>
  <si>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</si>
  <si>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</si>
  <si>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</si>
  <si>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</si>
  <si>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</si>
  <si>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</si>
  <si>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</si>
  <si>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</si>
  <si>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</si>
  <si>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</si>
  <si>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</si>
  <si>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</si>
  <si>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</si>
  <si>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</si>
  <si>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</si>
  <si>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</si>
  <si>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</si>
  <si>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</si>
  <si>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</si>
  <si>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</si>
  <si>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</si>
  <si>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</si>
  <si>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</si>
  <si>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</si>
  <si>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</si>
  <si>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</si>
  <si>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</si>
  <si>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</si>
  <si>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</si>
  <si>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</si>
  <si>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</si>
  <si>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</si>
  <si>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</si>
  <si>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</si>
  <si>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</si>
  <si>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</si>
  <si>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</si>
  <si>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</si>
  <si>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</si>
  <si>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</si>
  <si>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</si>
  <si>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</si>
  <si>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</si>
  <si>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</si>
  <si>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</si>
  <si>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</si>
  <si>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</si>
  <si>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</si>
  <si>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</si>
  <si>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</si>
  <si>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</si>
  <si>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</si>
  <si>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</si>
  <si>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</si>
  <si>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</si>
  <si>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</si>
  <si>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</si>
  <si>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</si>
  <si>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</si>
  <si>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</si>
  <si>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</si>
  <si>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</si>
  <si>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</si>
  <si>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</si>
  <si>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</si>
  <si>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</si>
  <si>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</si>
  <si>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</si>
  <si>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</si>
  <si>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</si>
  <si>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</si>
  <si>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</si>
  <si>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</si>
  <si>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</si>
  <si>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</si>
  <si>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</si>
  <si>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</si>
  <si>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</si>
  <si>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</si>
  <si>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</si>
  <si>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</si>
  <si>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</si>
  <si>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</si>
  <si>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</si>
  <si>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</si>
  <si>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</si>
  <si>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</si>
  <si>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</si>
  <si>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</si>
  <si>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</si>
  <si>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</si>
  <si>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</si>
  <si>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</si>
  <si>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</si>
  <si>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</si>
  <si>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</si>
  <si>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</si>
  <si>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</si>
  <si>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</si>
  <si>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</si>
  <si>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</si>
  <si>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</si>
  <si>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</si>
  <si>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</si>
  <si>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</si>
  <si>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</si>
  <si>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</si>
  <si>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</si>
  <si>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</si>
  <si>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</si>
  <si>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</si>
  <si>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</si>
  <si>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</si>
  <si>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</si>
  <si>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</si>
  <si>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</si>
  <si>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</si>
  <si>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</si>
  <si>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</si>
  <si>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</si>
  <si>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</si>
  <si>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</si>
  <si>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</si>
  <si>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</si>
  <si>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</si>
  <si>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</si>
  <si>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</si>
  <si>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</si>
  <si>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</si>
  <si>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</si>
  <si>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</si>
  <si>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</si>
  <si>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</si>
  <si>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</si>
  <si>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</si>
  <si>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</si>
  <si>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</si>
  <si>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</si>
  <si>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</si>
  <si>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</si>
  <si>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</si>
  <si>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</si>
  <si>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</si>
  <si>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</si>
  <si>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</si>
  <si>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</si>
  <si>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</si>
  <si>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</si>
  <si>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</si>
  <si>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</si>
  <si>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</si>
  <si>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</si>
  <si>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</si>
  <si>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</si>
  <si>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</si>
  <si>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</si>
  <si>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</si>
  <si>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</si>
  <si>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</si>
  <si>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</si>
  <si>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</si>
  <si>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</si>
  <si>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</si>
  <si>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</si>
  <si>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</si>
  <si>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</si>
  <si>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</si>
  <si>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</si>
  <si>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</si>
  <si>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</si>
  <si>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</si>
  <si>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</si>
  <si>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</si>
  <si>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</si>
  <si>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</si>
  <si>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</si>
  <si>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</si>
  <si>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</si>
  <si>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</si>
  <si>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</si>
  <si>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</si>
  <si>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</si>
  <si>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</si>
  <si>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</si>
  <si>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</si>
  <si>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</si>
  <si>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</si>
  <si>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</si>
  <si>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</si>
  <si>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</si>
  <si>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</si>
  <si>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</si>
  <si>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</si>
  <si>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</si>
  <si>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</si>
  <si>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</si>
  <si>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</si>
  <si>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</si>
  <si>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</si>
  <si>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</si>
  <si>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</si>
  <si>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</si>
  <si>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</si>
  <si>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</si>
  <si>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</si>
  <si>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</si>
  <si>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</si>
  <si>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</si>
  <si>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</si>
  <si>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</si>
  <si>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</si>
  <si>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</si>
  <si>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</si>
  <si>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</si>
  <si>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</si>
  <si>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</si>
  <si>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</si>
  <si>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</si>
  <si>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</si>
  <si>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</si>
  <si>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</si>
  <si>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</si>
  <si>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</si>
  <si>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</si>
  <si>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</si>
  <si>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</si>
  <si>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</si>
  <si>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</si>
  <si>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</si>
  <si>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</si>
  <si>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</si>
  <si>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</si>
  <si>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</si>
  <si>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</si>
  <si>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</si>
  <si>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</si>
  <si>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</si>
  <si>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</si>
  <si>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</si>
  <si>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</si>
  <si>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</si>
  <si>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</si>
  <si>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</si>
  <si>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</si>
  <si>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</si>
  <si>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</si>
  <si>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</si>
  <si>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</si>
  <si>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</si>
  <si>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</si>
  <si>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</si>
  <si>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</si>
  <si>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</si>
  <si>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</si>
  <si>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</si>
  <si>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</si>
  <si>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</si>
  <si>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</si>
  <si>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</si>
  <si>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</si>
  <si>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</si>
  <si>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</si>
  <si>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</si>
  <si>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</si>
  <si>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</si>
  <si>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</si>
  <si>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</si>
  <si>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</si>
  <si>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</si>
  <si>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</si>
  <si>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</si>
  <si>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</si>
  <si>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</si>
  <si>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</si>
  <si>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</si>
  <si>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</si>
  <si>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</si>
  <si>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</si>
  <si>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</si>
  <si>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</si>
  <si>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</si>
  <si>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</si>
  <si>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</si>
  <si>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</si>
  <si>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</si>
  <si>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</si>
  <si>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</si>
  <si>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</si>
  <si>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</si>
  <si>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</si>
  <si>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</si>
  <si>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</si>
  <si>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</si>
  <si>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</si>
  <si>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</si>
  <si>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</si>
  <si>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</si>
  <si>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</si>
  <si>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</si>
  <si>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</si>
  <si>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</si>
  <si>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</si>
  <si>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</si>
  <si>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</si>
  <si>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</si>
  <si>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</si>
  <si>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</si>
  <si>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</si>
  <si>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</si>
  <si>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</si>
  <si>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</si>
  <si>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</si>
  <si>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</si>
  <si>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</si>
  <si>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</si>
  <si>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</si>
  <si>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</si>
  <si>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</si>
  <si>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</si>
  <si>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</si>
  <si>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</si>
  <si>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</si>
  <si>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</si>
  <si>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</si>
  <si>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</si>
  <si>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</si>
  <si>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</si>
  <si>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</si>
  <si>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</si>
  <si>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</si>
  <si>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</si>
  <si>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</si>
  <si>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</si>
  <si>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</si>
  <si>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</si>
  <si>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</si>
  <si>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</si>
  <si>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</si>
  <si>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</si>
  <si>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</si>
  <si>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</si>
  <si>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</si>
  <si>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</si>
  <si>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</si>
  <si>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</si>
  <si>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</si>
  <si>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</si>
  <si>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</si>
  <si>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</si>
  <si>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</si>
  <si>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</si>
  <si>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</si>
  <si>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</si>
  <si>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</si>
  <si>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</si>
  <si>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</si>
  <si>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</si>
  <si>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</si>
  <si>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</si>
  <si>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</si>
  <si>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</si>
  <si>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</si>
  <si>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</si>
  <si>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</si>
  <si>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</si>
  <si>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</si>
  <si>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</si>
  <si>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</si>
  <si>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</si>
  <si>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</si>
  <si>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</si>
  <si>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</si>
  <si>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</si>
  <si>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</si>
  <si>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</si>
  <si>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</si>
  <si>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</si>
  <si>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</si>
  <si>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</si>
  <si>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</si>
  <si>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</si>
  <si>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</si>
  <si>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</si>
  <si>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</si>
  <si>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</si>
  <si>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</si>
  <si>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</si>
  <si>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</si>
  <si>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</si>
  <si>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</si>
  <si>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</si>
  <si>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</si>
  <si>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</si>
  <si>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</si>
  <si>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</si>
  <si>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</si>
  <si>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</si>
  <si>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</si>
  <si>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</si>
  <si>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</si>
  <si>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</si>
  <si>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</si>
  <si>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</si>
  <si>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</si>
  <si>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</si>
  <si>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</si>
  <si>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</si>
  <si>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</si>
  <si>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</si>
  <si>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</si>
  <si>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</si>
  <si>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</si>
  <si>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</si>
  <si>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</si>
  <si>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</si>
  <si>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</si>
  <si>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</si>
  <si>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</si>
  <si>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</si>
  <si>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</si>
  <si>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</si>
  <si>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</si>
  <si>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</si>
  <si>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</si>
  <si>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</si>
  <si>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</si>
  <si>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</si>
  <si>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</si>
  <si>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</si>
  <si>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</si>
  <si>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</si>
  <si>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</si>
  <si>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</si>
  <si>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</si>
  <si>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</si>
  <si>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</si>
  <si>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</si>
  <si>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</si>
  <si>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</si>
  <si>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</si>
  <si>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</si>
  <si>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</si>
  <si>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</si>
  <si>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</si>
  <si>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</si>
  <si>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</si>
  <si>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</si>
  <si>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</si>
  <si>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</si>
  <si>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</si>
  <si>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</si>
  <si>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</si>
  <si>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</si>
  <si>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</si>
  <si>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</si>
  <si>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</si>
  <si>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</si>
  <si>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</si>
  <si>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</si>
  <si>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</si>
  <si>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</si>
  <si>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</si>
  <si>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</si>
  <si>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</si>
  <si>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</si>
  <si>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</si>
  <si>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</si>
  <si>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</si>
  <si>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</si>
  <si>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</si>
  <si>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</si>
  <si>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</si>
  <si>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</si>
  <si>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</si>
  <si>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</si>
  <si>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</si>
  <si>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</si>
  <si>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</si>
  <si>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</si>
  <si>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</si>
  <si>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</si>
  <si>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</si>
  <si>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</si>
  <si>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</si>
  <si>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</si>
  <si>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</si>
  <si>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</si>
  <si>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</si>
  <si>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</si>
  <si>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</si>
  <si>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</si>
  <si>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</si>
  <si>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</si>
  <si>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</si>
  <si>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</si>
  <si>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</si>
  <si>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</si>
  <si>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</si>
  <si>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</si>
  <si>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</si>
  <si>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</si>
  <si>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</si>
  <si>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</si>
  <si>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</si>
  <si>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</si>
  <si>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</si>
  <si>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</si>
  <si>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</si>
  <si>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</si>
  <si>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</si>
  <si>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</si>
  <si>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</si>
  <si>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</si>
  <si>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</si>
  <si>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</si>
  <si>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</si>
  <si>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</si>
  <si>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</si>
  <si>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</si>
  <si>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</si>
  <si>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</si>
  <si>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</si>
  <si>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</si>
  <si>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</si>
  <si>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</si>
  <si>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</si>
  <si>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</si>
  <si>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</si>
  <si>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</si>
  <si>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</si>
  <si>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</si>
  <si>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</si>
  <si>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</si>
  <si>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</si>
  <si>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</si>
  <si>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</si>
  <si>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</si>
  <si>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</si>
  <si>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</si>
  <si>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</si>
  <si>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</si>
  <si>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</si>
  <si>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</si>
  <si>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</si>
  <si>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</si>
  <si>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</si>
  <si>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</si>
  <si>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</si>
  <si>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</si>
  <si>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</si>
  <si>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</si>
  <si>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</si>
  <si>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</si>
  <si>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</si>
  <si>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</si>
  <si>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</si>
  <si>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</si>
  <si>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</si>
  <si>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</si>
  <si>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</si>
  <si>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</si>
  <si>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</si>
  <si>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</si>
  <si>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</si>
  <si>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</si>
  <si>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</si>
  <si>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</si>
  <si>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</si>
  <si>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</si>
  <si>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</si>
  <si>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</si>
  <si>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</si>
  <si>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</si>
  <si>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</si>
  <si>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</si>
  <si>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</si>
  <si>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</si>
  <si>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</si>
  <si>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</si>
  <si>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</si>
  <si>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</si>
  <si>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</si>
  <si>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</si>
  <si>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</si>
  <si>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</si>
  <si>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</si>
  <si>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</si>
  <si>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</si>
  <si>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</si>
  <si>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</si>
  <si>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</si>
  <si>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</si>
  <si>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</si>
  <si>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</si>
  <si>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</si>
  <si>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</si>
  <si>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</si>
  <si>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</si>
  <si>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</si>
  <si>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</si>
  <si>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</si>
  <si>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</si>
  <si>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</si>
  <si>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</si>
  <si>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</si>
  <si>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</si>
  <si>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</si>
  <si>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</si>
  <si>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</si>
  <si>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</si>
  <si>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</si>
  <si>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</si>
  <si>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</si>
  <si>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</si>
  <si>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</si>
  <si>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</si>
  <si>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</si>
  <si>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</si>
  <si>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</si>
  <si>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</si>
  <si>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</si>
  <si>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</si>
  <si>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</si>
  <si>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</si>
  <si>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</si>
  <si>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</si>
  <si>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</si>
  <si>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</si>
  <si>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</si>
  <si>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</si>
  <si>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</si>
  <si>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</si>
  <si>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</si>
  <si>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</si>
  <si>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</si>
  <si>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</si>
  <si>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</si>
  <si>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</si>
  <si>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</si>
  <si>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</si>
  <si>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</si>
  <si>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</si>
  <si>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</si>
  <si>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</si>
  <si>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</si>
  <si>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</si>
  <si>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</si>
  <si>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</si>
  <si>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</si>
  <si>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</si>
  <si>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</si>
  <si>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</si>
  <si>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</si>
  <si>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</si>
  <si>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</si>
  <si>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</si>
  <si>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</si>
  <si>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</si>
  <si>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</si>
  <si>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</si>
  <si>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</si>
  <si>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</si>
  <si>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</si>
  <si>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</si>
  <si>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</si>
  <si>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</si>
  <si>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</si>
  <si>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</si>
  <si>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</si>
  <si>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</si>
  <si>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</si>
  <si>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</si>
  <si>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</si>
  <si>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</si>
  <si>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</si>
  <si>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</si>
  <si>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</si>
  <si>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</si>
  <si>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</si>
  <si>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</si>
  <si>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</si>
  <si>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</si>
  <si>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</si>
  <si>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</si>
  <si>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</si>
  <si>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</si>
  <si>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</si>
  <si>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</si>
  <si>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</si>
  <si>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</si>
  <si>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</si>
  <si>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</si>
  <si>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</si>
  <si>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</si>
  <si>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</si>
  <si>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</si>
  <si>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</si>
  <si>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</si>
  <si>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</si>
  <si>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</si>
  <si>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</si>
  <si>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</si>
  <si>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</si>
  <si>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</si>
  <si>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</si>
  <si>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</si>
  <si>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</si>
  <si>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</si>
  <si>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</si>
  <si>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</si>
  <si>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</si>
  <si>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</si>
  <si>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</si>
  <si>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</si>
  <si>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</si>
  <si>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</si>
  <si>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</si>
  <si>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</si>
  <si>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</si>
  <si>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</si>
  <si>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</si>
  <si>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</si>
  <si>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</si>
  <si>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</si>
  <si>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</si>
  <si>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</si>
  <si>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</si>
  <si>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</si>
  <si>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</si>
  <si>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</si>
  <si>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</si>
  <si>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</si>
  <si>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</si>
  <si>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</si>
  <si>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</si>
  <si>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</si>
  <si>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</si>
  <si>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</si>
  <si>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</si>
  <si>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</si>
  <si>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</si>
  <si>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</si>
  <si>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</si>
  <si>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</si>
  <si>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</si>
  <si>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</si>
  <si>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</si>
  <si>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</si>
  <si>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</si>
  <si>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</si>
  <si>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</si>
  <si>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</si>
  <si>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</si>
  <si>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</si>
  <si>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</si>
  <si>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</si>
  <si>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</si>
  <si>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</si>
  <si>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</si>
  <si>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</si>
  <si>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</si>
  <si>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</si>
  <si>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</si>
  <si>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</si>
  <si>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</si>
  <si>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</si>
  <si>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</si>
  <si>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</si>
  <si>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</si>
  <si>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</si>
  <si>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</si>
  <si>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</si>
  <si>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</si>
  <si>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</si>
  <si>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</si>
  <si>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</si>
  <si>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</si>
  <si>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</si>
  <si>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</si>
  <si>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</si>
  <si>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</si>
  <si>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</si>
  <si>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</si>
  <si>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</si>
  <si>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</si>
  <si>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</si>
  <si>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</si>
  <si>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</si>
  <si>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</si>
  <si>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</si>
  <si>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</si>
  <si>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</si>
  <si>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</si>
  <si>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</si>
  <si>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</si>
  <si>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</si>
  <si>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</si>
  <si>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</si>
  <si>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</si>
  <si>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</si>
  <si>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</si>
  <si>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</si>
  <si>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</si>
  <si>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</si>
  <si>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</si>
  <si>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</si>
  <si>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</si>
  <si>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</si>
  <si>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</si>
  <si>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</si>
  <si>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</si>
  <si>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</si>
  <si>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</si>
  <si>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</si>
  <si>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</si>
  <si>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</si>
  <si>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</si>
  <si>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</si>
  <si>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</si>
  <si>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</si>
  <si>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</si>
  <si>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</si>
  <si>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</si>
  <si>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</si>
  <si>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</si>
  <si>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</si>
  <si>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</si>
  <si>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</si>
  <si>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</si>
  <si>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</si>
  <si>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</si>
  <si>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</si>
  <si>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</si>
  <si>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</si>
  <si>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</si>
  <si>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</si>
  <si>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</si>
  <si>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</si>
  <si>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</si>
  <si>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</si>
  <si>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</si>
  <si>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</si>
  <si>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</si>
  <si>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</si>
  <si>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</si>
  <si>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</si>
  <si>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</si>
  <si>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</si>
  <si>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</si>
  <si>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</si>
  <si>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</si>
  <si>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</si>
  <si>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</si>
  <si>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</si>
  <si>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</si>
  <si>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</si>
  <si>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</si>
  <si>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</si>
  <si>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</si>
  <si>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</si>
  <si>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</si>
  <si>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</si>
  <si>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</si>
  <si>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</si>
  <si>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</si>
  <si>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</si>
  <si>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</si>
  <si>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</si>
  <si>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</si>
  <si>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</si>
  <si>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</si>
  <si>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</si>
  <si>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</si>
  <si>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</si>
  <si>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</si>
  <si>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</si>
  <si>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</si>
  <si>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</si>
  <si>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</si>
  <si>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</si>
  <si>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</si>
  <si>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</si>
  <si>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</si>
  <si>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</si>
  <si>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</si>
  <si>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</si>
  <si>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</si>
  <si>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</si>
  <si>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</si>
  <si>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</si>
  <si>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</si>
  <si>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</si>
  <si>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</si>
  <si>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</si>
  <si>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</si>
  <si>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</si>
  <si>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</si>
  <si>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</si>
  <si>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</si>
  <si>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</si>
  <si>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</si>
  <si>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</si>
  <si>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</si>
  <si>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</si>
  <si>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</si>
  <si>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</si>
  <si>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</si>
  <si>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</si>
  <si>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</si>
  <si>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</si>
  <si>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</si>
  <si>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</si>
  <si>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</si>
  <si>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</si>
  <si>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</si>
  <si>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</si>
  <si>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</si>
  <si>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</si>
  <si>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</si>
  <si>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</si>
  <si>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</si>
  <si>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</si>
  <si>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</si>
  <si>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</si>
  <si>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</si>
  <si>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</si>
  <si>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</si>
  <si>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</si>
  <si>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</si>
  <si>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</si>
  <si>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</si>
  <si>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</si>
  <si>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</si>
  <si>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</si>
  <si>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</si>
  <si>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</si>
  <si>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</si>
  <si>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</si>
  <si>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</si>
  <si>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</si>
  <si>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</si>
  <si>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</si>
  <si>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</si>
  <si>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</si>
  <si>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</si>
  <si>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</si>
  <si>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</si>
  <si>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</si>
  <si>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</si>
  <si>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</si>
  <si>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</si>
  <si>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</si>
  <si>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</si>
  <si>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</si>
  <si>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</si>
  <si>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</si>
  <si>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</si>
  <si>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</si>
  <si>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</si>
  <si>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</si>
  <si>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</si>
  <si>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</si>
  <si>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</si>
  <si>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</si>
  <si>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</si>
  <si>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</si>
  <si>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</si>
  <si>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</si>
  <si>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</si>
  <si>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</si>
  <si>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</si>
  <si>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</si>
  <si>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</si>
  <si>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</si>
  <si>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</si>
  <si>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</si>
  <si>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</si>
  <si>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</si>
  <si>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</si>
  <si>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</si>
  <si>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</si>
  <si>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</si>
  <si>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</si>
  <si>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</si>
  <si>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</si>
  <si>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</si>
  <si>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</si>
  <si>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</si>
  <si>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</si>
  <si>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</si>
  <si>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</si>
  <si>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</si>
  <si>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</si>
  <si>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</si>
  <si>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</si>
  <si>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</si>
  <si>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</si>
  <si>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</si>
  <si>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</si>
  <si>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</si>
  <si>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</si>
  <si>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</si>
  <si>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</si>
  <si>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</si>
  <si>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</si>
  <si>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</si>
  <si>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</si>
  <si>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</si>
  <si>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</si>
  <si>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</si>
  <si>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</si>
  <si>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</si>
  <si>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</si>
  <si>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</si>
  <si>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</si>
  <si>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</si>
  <si>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</si>
  <si>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</si>
  <si>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</si>
  <si>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</si>
  <si>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</si>
  <si>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</si>
  <si>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</si>
  <si>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</si>
  <si>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</si>
  <si>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</si>
  <si>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</si>
  <si>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</si>
  <si>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</si>
  <si>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</si>
  <si>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</si>
  <si>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</si>
  <si>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</si>
  <si>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</si>
  <si>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</si>
  <si>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</si>
  <si>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</si>
  <si>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</si>
  <si>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</si>
  <si>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</si>
  <si>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</si>
  <si>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</si>
  <si>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</si>
  <si>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</si>
  <si>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</si>
  <si>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</si>
  <si>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</si>
  <si>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</si>
  <si>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</si>
  <si>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</si>
  <si>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</si>
  <si>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</si>
  <si>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</si>
  <si>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</si>
  <si>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</si>
  <si>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</si>
  <si>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</si>
  <si>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</si>
  <si>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</si>
  <si>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</si>
  <si>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</si>
  <si>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</si>
  <si>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</si>
  <si>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</si>
  <si>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</si>
  <si>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</si>
  <si>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</si>
  <si>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</si>
  <si>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</si>
  <si>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</si>
  <si>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</si>
  <si>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</si>
  <si>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</si>
  <si>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</si>
  <si>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</si>
  <si>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</si>
  <si>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</si>
  <si>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</si>
  <si>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</si>
  <si>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</si>
  <si>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</si>
  <si>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</si>
  <si>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</si>
  <si>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</si>
  <si>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</si>
  <si>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</si>
  <si>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</si>
  <si>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</si>
  <si>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</si>
  <si>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</si>
  <si>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</si>
  <si>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</si>
  <si>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</si>
  <si>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</si>
  <si>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</si>
  <si>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</si>
  <si>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</si>
  <si>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</si>
  <si>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</si>
  <si>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</si>
  <si>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</si>
  <si>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</si>
  <si>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</si>
  <si>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</si>
  <si>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</si>
  <si>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</si>
  <si>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</si>
  <si>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</si>
  <si>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</si>
  <si>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</si>
  <si>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</si>
  <si>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</si>
  <si>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</si>
  <si>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</si>
  <si>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</si>
  <si>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</si>
  <si>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</si>
  <si>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</si>
  <si>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</si>
  <si>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</si>
  <si>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</si>
  <si>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</si>
  <si>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</si>
  <si>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</si>
  <si>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</si>
  <si>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</si>
  <si>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</si>
  <si>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</si>
  <si>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</si>
  <si>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</si>
  <si>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</si>
  <si>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</si>
  <si>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</si>
  <si>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</si>
  <si>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</si>
  <si>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</si>
  <si>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</si>
  <si>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</si>
  <si>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</si>
  <si>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</si>
  <si>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</si>
  <si>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</si>
  <si>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</si>
  <si>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</si>
  <si>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</si>
  <si>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</si>
  <si>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</si>
  <si>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</si>
  <si>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</si>
  <si>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</si>
  <si>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</si>
  <si>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</si>
  <si>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</si>
  <si>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</si>
  <si>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</si>
  <si>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</si>
  <si>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</si>
  <si>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</si>
  <si>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</si>
  <si>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</si>
  <si>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</si>
  <si>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</si>
  <si>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</si>
  <si>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</si>
  <si>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</si>
  <si>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</si>
  <si>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</si>
  <si>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</si>
  <si>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</si>
  <si>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</si>
  <si>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</si>
  <si>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</si>
  <si>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</si>
  <si>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</si>
  <si>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</si>
  <si>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</si>
  <si>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</si>
  <si>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</si>
  <si>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</si>
  <si>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</si>
  <si>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</si>
  <si>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</si>
  <si>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</si>
  <si>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</si>
  <si>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</si>
  <si>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</si>
  <si>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</si>
  <si>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</si>
  <si>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</si>
  <si>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</si>
  <si>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</si>
  <si>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</si>
  <si>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</si>
  <si>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</si>
  <si>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</si>
  <si>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</si>
  <si>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</si>
  <si>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</si>
  <si>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</si>
  <si>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</si>
  <si>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</si>
  <si>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</si>
  <si>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</si>
  <si>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</si>
  <si>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</si>
  <si>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</si>
  <si>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</si>
  <si>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</si>
  <si>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</si>
  <si>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</si>
  <si>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</si>
  <si>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</si>
  <si>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</si>
  <si>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</si>
  <si>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</si>
  <si>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</si>
  <si>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</si>
  <si>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</si>
  <si>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</si>
  <si>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</si>
  <si>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</si>
  <si>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</si>
  <si>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</si>
  <si>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</si>
  <si>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</si>
  <si>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</si>
  <si>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</si>
  <si>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</si>
  <si>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</si>
  <si>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</si>
  <si>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</si>
  <si>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</si>
  <si>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</si>
  <si>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</si>
  <si>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</si>
  <si>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</si>
  <si>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</si>
  <si>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</si>
  <si>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</si>
  <si>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</si>
  <si>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</si>
  <si>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</si>
  <si>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</si>
  <si>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</si>
  <si>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</si>
  <si>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</si>
  <si>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</si>
  <si>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</si>
  <si>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</si>
  <si>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</si>
  <si>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</si>
  <si>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</si>
  <si>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</si>
  <si>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</si>
  <si>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</si>
  <si>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</si>
  <si>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</si>
  <si>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</si>
  <si>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</si>
  <si>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</si>
  <si>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</si>
  <si>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</si>
  <si>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</si>
  <si>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</si>
  <si>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</si>
  <si>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</si>
  <si>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</si>
  <si>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</si>
  <si>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</si>
  <si>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</si>
  <si>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</si>
  <si>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</si>
  <si>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</si>
  <si>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</si>
  <si>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</si>
  <si>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</si>
  <si>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</si>
  <si>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</si>
  <si>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</si>
  <si>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</si>
  <si>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</si>
  <si>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</si>
  <si>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</si>
  <si>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</si>
  <si>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</si>
  <si>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</si>
  <si>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</si>
  <si>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</si>
  <si>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</si>
  <si>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</si>
  <si>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</si>
  <si>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</si>
  <si>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</si>
  <si>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</si>
  <si>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</si>
  <si>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</si>
  <si>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</si>
  <si>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</si>
  <si>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</si>
  <si>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</si>
  <si>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</si>
  <si>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</si>
  <si>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</si>
  <si>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</si>
  <si>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</si>
  <si>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</si>
  <si>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</si>
  <si>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</si>
  <si>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</si>
  <si>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</si>
  <si>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</si>
  <si>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</si>
  <si>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</si>
  <si>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</si>
  <si>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</si>
  <si>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</si>
  <si>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</si>
  <si>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</si>
  <si>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</si>
  <si>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</si>
  <si>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</si>
  <si>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</si>
  <si>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</si>
  <si>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</si>
  <si>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</si>
  <si>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</si>
  <si>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</si>
  <si>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</si>
  <si>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</si>
  <si>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</si>
  <si>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</si>
  <si>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</si>
  <si>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</si>
  <si>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</si>
  <si>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</si>
  <si>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</si>
  <si>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</si>
  <si>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</si>
  <si>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</si>
  <si>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</si>
  <si>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</si>
  <si>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</si>
  <si>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</si>
  <si>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</si>
  <si>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</si>
  <si>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</si>
  <si>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</si>
  <si>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</si>
  <si>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</si>
  <si>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</si>
  <si>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</si>
  <si>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</si>
  <si>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</si>
  <si>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</si>
  <si>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</si>
  <si>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</si>
  <si>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</si>
  <si>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</si>
  <si>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</si>
  <si>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</si>
  <si>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</si>
  <si>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</si>
  <si>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</si>
  <si>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</si>
  <si>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</si>
  <si>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</si>
  <si>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</si>
  <si>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</si>
  <si>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</si>
  <si>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</si>
  <si>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</si>
  <si>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</si>
  <si>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</si>
  <si>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</si>
  <si>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</si>
  <si>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</si>
  <si>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</si>
  <si>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</si>
  <si>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</si>
  <si>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</si>
  <si>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</si>
  <si>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</si>
  <si>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</si>
  <si>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</si>
  <si>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</si>
  <si>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</si>
  <si>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</si>
  <si>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</si>
  <si>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</si>
  <si>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</si>
  <si>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</si>
  <si>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</si>
  <si>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</si>
  <si>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</si>
  <si>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</si>
  <si>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</si>
  <si>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</si>
  <si>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</si>
  <si>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</si>
  <si>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</si>
  <si>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</si>
  <si>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</si>
  <si>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</si>
  <si>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</si>
  <si>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</si>
  <si>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</si>
  <si>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</si>
  <si>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</si>
  <si>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</si>
  <si>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</si>
  <si>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</si>
  <si>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</si>
  <si>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</si>
  <si>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</si>
  <si>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</si>
  <si>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</si>
  <si>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</si>
  <si>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</si>
  <si>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</si>
  <si>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</si>
  <si>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</si>
  <si>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</si>
  <si>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</si>
  <si>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</si>
  <si>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</si>
  <si>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</si>
  <si>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</si>
  <si>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</si>
  <si>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</si>
  <si>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</si>
  <si>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</si>
  <si>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</si>
  <si>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</si>
  <si>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</si>
  <si>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</si>
  <si>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</si>
  <si>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</si>
  <si>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</si>
  <si>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</si>
  <si>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</si>
  <si>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</si>
  <si>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</si>
  <si>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</si>
  <si>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</si>
  <si>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</si>
  <si>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</si>
  <si>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</si>
  <si>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</si>
  <si>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</si>
  <si>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</si>
  <si>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</si>
  <si>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</si>
  <si>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</si>
  <si>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</si>
  <si>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</si>
  <si>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</si>
  <si>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</si>
  <si>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</si>
  <si>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</si>
  <si>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</si>
  <si>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</si>
  <si>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</si>
  <si>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</si>
  <si>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</si>
  <si>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</si>
  <si>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</si>
  <si>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</si>
  <si>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</si>
  <si>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</si>
  <si>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</si>
  <si>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</si>
  <si>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</si>
  <si>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</si>
  <si>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</si>
  <si>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</si>
  <si>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</si>
  <si>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</si>
  <si>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</si>
  <si>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</si>
  <si>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</si>
  <si>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</si>
  <si>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</si>
  <si>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</si>
  <si>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</si>
  <si>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</si>
  <si>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</si>
  <si>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</si>
  <si>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</si>
  <si>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</si>
  <si>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</si>
  <si>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</si>
  <si>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</si>
  <si>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</si>
  <si>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</si>
  <si>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</si>
  <si>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</si>
  <si>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</si>
  <si>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</si>
  <si>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</si>
  <si>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</si>
  <si>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</si>
  <si>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</si>
  <si>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</si>
  <si>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</si>
  <si>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</si>
  <si>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</si>
  <si>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</si>
  <si>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</si>
  <si>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</si>
  <si>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</si>
  <si>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</si>
  <si>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</si>
  <si>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</si>
  <si>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</si>
  <si>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</si>
  <si>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</si>
  <si>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</si>
  <si>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</si>
  <si>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</si>
  <si>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</si>
  <si>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</si>
  <si>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</si>
  <si>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</si>
  <si>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</si>
  <si>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</si>
  <si>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</si>
  <si>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</si>
  <si>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</si>
  <si>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</si>
  <si>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</si>
  <si>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</si>
  <si>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</si>
  <si>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</si>
  <si>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</si>
  <si>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</si>
  <si>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</si>
  <si>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</si>
  <si>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</si>
  <si>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</si>
  <si>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</si>
  <si>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</si>
  <si>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</si>
  <si>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</si>
  <si>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</si>
  <si>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</si>
  <si>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</si>
  <si>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</si>
  <si>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</si>
  <si>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</si>
  <si>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</si>
  <si>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</si>
  <si>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</si>
  <si>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</si>
  <si>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</si>
  <si>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</si>
  <si>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</si>
  <si>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</si>
  <si>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</si>
  <si>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</si>
  <si>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</si>
  <si>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</si>
  <si>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</si>
  <si>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</si>
  <si>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</si>
  <si>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</si>
  <si>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</si>
  <si>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</si>
  <si>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</si>
  <si>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</si>
  <si>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</si>
  <si>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</si>
  <si>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</si>
  <si>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</si>
  <si>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</si>
  <si>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</si>
  <si>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</si>
  <si>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</si>
  <si>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</si>
  <si>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</si>
  <si>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</si>
  <si>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</si>
  <si>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</si>
  <si>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</si>
  <si>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</si>
  <si>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</si>
  <si>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</si>
  <si>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</si>
  <si>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</si>
  <si>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</si>
  <si>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</si>
  <si>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</si>
  <si>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</si>
  <si>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</si>
  <si>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</si>
  <si>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</si>
  <si>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</si>
  <si>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</si>
  <si>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</si>
  <si>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</si>
  <si>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</si>
  <si>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</si>
  <si>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</si>
  <si>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</si>
  <si>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</si>
  <si>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</si>
  <si>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</si>
  <si>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</si>
  <si>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</si>
  <si>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</si>
  <si>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</si>
  <si>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</si>
  <si>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</si>
  <si>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</si>
  <si>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</si>
  <si>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</si>
  <si>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</si>
  <si>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</si>
  <si>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</si>
  <si>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</si>
  <si>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</si>
  <si>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</si>
  <si>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</si>
  <si>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</si>
  <si>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</si>
  <si>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</si>
  <si>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</si>
  <si>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</si>
  <si>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</si>
  <si>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</si>
  <si>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</si>
  <si>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</si>
  <si>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</si>
  <si>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</si>
  <si>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</si>
  <si>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</si>
  <si>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</si>
  <si>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</si>
  <si>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</si>
  <si>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</si>
  <si>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</si>
  <si>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</si>
  <si>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</si>
  <si>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</si>
  <si>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</si>
  <si>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</si>
  <si>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</si>
  <si>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</si>
  <si>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</si>
  <si>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</si>
  <si>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</si>
  <si>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</si>
  <si>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</si>
  <si>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</si>
  <si>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</si>
  <si>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</si>
  <si>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</si>
  <si>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</si>
  <si>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</si>
  <si>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</si>
  <si>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</si>
  <si>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</si>
  <si>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</si>
  <si>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</si>
  <si>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</si>
  <si>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</si>
  <si>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</si>
  <si>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</si>
  <si>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</si>
  <si>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</si>
  <si>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</si>
  <si>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</si>
  <si>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</si>
  <si>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</si>
  <si>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</si>
  <si>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</si>
  <si>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</si>
  <si>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</si>
  <si>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</si>
  <si>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</si>
  <si>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</si>
  <si>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</si>
  <si>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</si>
  <si>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</si>
  <si>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</si>
  <si>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</si>
  <si>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</si>
  <si>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</si>
  <si>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</si>
  <si>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</si>
  <si>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</si>
  <si>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</si>
  <si>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</si>
  <si>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</si>
  <si>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</si>
  <si>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</si>
  <si>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</si>
  <si>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</si>
  <si>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</si>
  <si>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</si>
  <si>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</si>
  <si>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</si>
  <si>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</si>
  <si>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</si>
  <si>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</si>
  <si>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</si>
  <si>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</si>
  <si>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</si>
  <si>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</si>
  <si>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</si>
  <si>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</si>
  <si>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</si>
  <si>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</si>
  <si>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</si>
  <si>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</si>
  <si>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</si>
  <si>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</si>
  <si>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</si>
  <si>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</si>
  <si>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</si>
  <si>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</si>
  <si>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</si>
  <si>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</si>
  <si>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</si>
  <si>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</si>
  <si>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</si>
  <si>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</si>
  <si>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</si>
  <si>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</si>
  <si>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</si>
  <si>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</si>
  <si>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</si>
  <si>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</si>
  <si>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</si>
  <si>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</si>
  <si>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</si>
  <si>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</si>
  <si>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</si>
  <si>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</si>
  <si>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</si>
  <si>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</si>
  <si>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</si>
  <si>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</si>
  <si>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</si>
  <si>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</si>
  <si>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</si>
  <si>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</si>
  <si>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</si>
  <si>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</si>
  <si>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</si>
  <si>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</si>
  <si>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</si>
  <si>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</si>
  <si>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</si>
  <si>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</si>
  <si>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</si>
  <si>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</si>
  <si>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</si>
  <si>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</si>
  <si>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</si>
  <si>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</si>
  <si>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</si>
  <si>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</si>
  <si>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</si>
  <si>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</si>
  <si>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</si>
  <si>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</si>
  <si>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</si>
  <si>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</si>
  <si>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</si>
  <si>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</si>
  <si>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</si>
  <si>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</si>
  <si>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</si>
  <si>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</si>
  <si>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</si>
  <si>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</si>
  <si>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</si>
  <si>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</si>
  <si>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</si>
  <si>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</si>
  <si>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</si>
  <si>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</si>
  <si>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</si>
  <si>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</si>
  <si>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</si>
  <si>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</si>
  <si>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</si>
  <si>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</si>
  <si>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</si>
  <si>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</si>
  <si>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</si>
  <si>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</si>
  <si>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</si>
  <si>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</si>
  <si>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</si>
  <si>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</si>
  <si>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</si>
  <si>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</si>
  <si>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</si>
  <si>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</si>
  <si>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</si>
  <si>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</si>
  <si>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</si>
  <si>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</si>
  <si>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</si>
  <si>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</si>
  <si>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</si>
  <si>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</si>
  <si>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</si>
  <si>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</si>
  <si>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</si>
  <si>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</si>
  <si>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</si>
  <si>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</si>
  <si>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</si>
  <si>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</si>
  <si>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</si>
  <si>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</si>
  <si>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</si>
  <si>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</si>
  <si>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</si>
  <si>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</si>
  <si>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</si>
  <si>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</si>
  <si>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</si>
  <si>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</si>
  <si>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</si>
  <si>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</si>
  <si>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</si>
  <si>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</si>
  <si>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</si>
  <si>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</si>
  <si>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</si>
  <si>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</si>
  <si>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</si>
  <si>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</si>
  <si>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</si>
  <si>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</si>
  <si>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</si>
  <si>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</si>
  <si>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</si>
  <si>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</si>
  <si>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</si>
  <si>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</si>
  <si>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</si>
  <si>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</si>
  <si>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</si>
  <si>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</si>
  <si>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</si>
  <si>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</si>
  <si>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</si>
  <si>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</si>
  <si>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</si>
  <si>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</si>
  <si>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</si>
  <si>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</si>
  <si>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</si>
  <si>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</si>
  <si>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</si>
  <si>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</si>
  <si>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</si>
  <si>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</si>
  <si>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</si>
  <si>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</si>
  <si>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</si>
  <si>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</si>
  <si>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</si>
  <si>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</si>
  <si>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</si>
  <si>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</si>
  <si>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</si>
  <si>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</si>
  <si>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</si>
  <si>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</si>
  <si>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</si>
  <si>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</si>
  <si>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</si>
  <si>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</si>
  <si>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</si>
  <si>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</si>
  <si>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</si>
  <si>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</si>
  <si>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</si>
  <si>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</si>
  <si>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</si>
  <si>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</si>
  <si>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</si>
  <si>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</si>
  <si>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</si>
  <si>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</si>
  <si>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</si>
  <si>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</si>
  <si>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</si>
  <si>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</si>
  <si>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</si>
  <si>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</si>
  <si>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</si>
  <si>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</si>
  <si>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</si>
  <si>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</si>
  <si>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</si>
  <si>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</si>
  <si>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</si>
  <si>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</si>
  <si>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</si>
  <si>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</si>
  <si>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</si>
  <si>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</si>
  <si>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</si>
  <si>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</si>
  <si>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</si>
  <si>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</si>
  <si>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</si>
  <si>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</si>
  <si>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</si>
  <si>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</si>
  <si>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</si>
  <si>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</si>
  <si>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</si>
  <si>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</si>
  <si>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</si>
  <si>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</si>
  <si>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</si>
  <si>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</si>
  <si>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</si>
  <si>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</si>
  <si>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</si>
  <si>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</si>
  <si>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</si>
  <si>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</si>
  <si>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</si>
  <si>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</si>
  <si>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</si>
  <si>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</si>
  <si>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</si>
  <si>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</si>
  <si>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</si>
  <si>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</si>
  <si>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</si>
  <si>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</si>
  <si>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</si>
  <si>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</si>
  <si>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</si>
  <si>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</si>
  <si>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</si>
  <si>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</si>
  <si>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</si>
  <si>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</si>
  <si>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</si>
  <si>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</si>
  <si>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</si>
  <si>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</si>
  <si>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</si>
  <si>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</si>
  <si>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</si>
  <si>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</si>
  <si>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</si>
  <si>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</si>
  <si>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</si>
  <si>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</si>
  <si>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</si>
  <si>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</si>
  <si>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</si>
  <si>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</si>
  <si>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</si>
  <si>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</si>
  <si>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</si>
  <si>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</si>
  <si>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</si>
  <si>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</si>
  <si>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</si>
  <si>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</si>
  <si>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</si>
  <si>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</si>
  <si>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</si>
  <si>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</si>
  <si>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</si>
  <si>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</si>
  <si>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</si>
  <si>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</si>
  <si>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</si>
  <si>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</si>
  <si>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</si>
  <si>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</si>
  <si>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</si>
  <si>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</si>
  <si>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</si>
  <si>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</si>
  <si>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</si>
  <si>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</si>
  <si>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</si>
  <si>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</si>
  <si>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</si>
  <si>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</si>
  <si>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</si>
  <si>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</si>
  <si>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</si>
  <si>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</si>
  <si>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</si>
  <si>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</si>
  <si>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</si>
  <si>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</si>
  <si>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</si>
  <si>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</si>
  <si>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</si>
  <si>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</si>
  <si>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</si>
  <si>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</si>
  <si>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</si>
  <si>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</si>
  <si>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</si>
  <si>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</si>
  <si>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</si>
  <si>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</si>
  <si>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</si>
  <si>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</si>
  <si>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</si>
  <si>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</si>
  <si>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</si>
  <si>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</si>
  <si>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</si>
  <si>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</si>
  <si>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</si>
  <si>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</si>
  <si>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</si>
  <si>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</si>
  <si>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</si>
  <si>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</si>
  <si>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</si>
  <si>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</si>
  <si>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</si>
  <si>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</si>
  <si>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</si>
  <si>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</si>
  <si>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</si>
  <si>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</si>
  <si>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</si>
  <si>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</si>
  <si>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</si>
  <si>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</si>
  <si>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</si>
  <si>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</si>
  <si>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</si>
  <si>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</si>
  <si>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</si>
  <si>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</si>
  <si>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</si>
  <si>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</si>
  <si>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</si>
  <si>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</si>
  <si>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</si>
  <si>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</si>
  <si>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</si>
  <si>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</si>
  <si>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</si>
  <si>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</si>
  <si>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</si>
  <si>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</si>
  <si>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</si>
  <si>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</si>
  <si>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</si>
  <si>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</si>
  <si>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</si>
  <si>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</si>
  <si>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</si>
  <si>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</si>
  <si>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</si>
  <si>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</si>
  <si>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</si>
  <si>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</si>
  <si>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</si>
  <si>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</si>
  <si>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</si>
  <si>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</si>
  <si>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</si>
  <si>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</si>
  <si>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</si>
  <si>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</si>
  <si>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</si>
  <si>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</si>
  <si>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</si>
  <si>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</si>
  <si>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</si>
  <si>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</si>
  <si>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</si>
  <si>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</si>
  <si>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</si>
  <si>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</si>
  <si>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</si>
  <si>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</si>
  <si>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</si>
  <si>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</si>
  <si>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</si>
  <si>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</si>
  <si>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</si>
  <si>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</si>
  <si>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</si>
  <si>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</si>
  <si>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</si>
  <si>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</si>
  <si>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</si>
  <si>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</si>
  <si>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</si>
  <si>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</si>
  <si>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</si>
  <si>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</si>
  <si>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</si>
  <si>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</si>
  <si>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</si>
  <si>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</si>
  <si>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</si>
  <si>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</si>
  <si>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</si>
  <si>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</si>
  <si>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</si>
  <si>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</si>
  <si>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</si>
  <si>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</si>
  <si>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</si>
  <si>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</si>
  <si>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</si>
  <si>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</si>
  <si>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</si>
  <si>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</si>
  <si>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</si>
  <si>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</si>
  <si>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</si>
  <si>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</si>
  <si>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</si>
  <si>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</si>
  <si>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</si>
  <si>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</si>
  <si>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</si>
  <si>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</si>
  <si>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</si>
  <si>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</si>
  <si>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</si>
  <si>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</si>
  <si>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</si>
  <si>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</si>
  <si>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</si>
  <si>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</si>
  <si>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</si>
  <si>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</si>
  <si>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</si>
  <si>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</si>
  <si>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</si>
  <si>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</si>
  <si>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</si>
  <si>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</si>
  <si>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</si>
  <si>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</si>
  <si>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</si>
  <si>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</si>
  <si>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</si>
  <si>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</si>
  <si>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</si>
  <si>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</si>
  <si>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</si>
  <si>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</si>
  <si>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</si>
  <si>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</si>
  <si>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</si>
  <si>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</si>
  <si>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</si>
  <si>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</si>
  <si>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</si>
  <si>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</si>
  <si>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</si>
  <si>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</si>
  <si>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</si>
  <si>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</si>
  <si>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</si>
  <si>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</si>
  <si>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</si>
  <si>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</si>
  <si>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</si>
  <si>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</si>
  <si>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</si>
  <si>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</si>
  <si>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</si>
  <si>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</si>
  <si>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</si>
  <si>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</si>
  <si>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</si>
  <si>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</si>
  <si>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</si>
  <si>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</si>
  <si>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</si>
  <si>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</si>
  <si>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</si>
  <si>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</si>
  <si>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</si>
  <si>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</si>
  <si>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</si>
  <si>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</si>
  <si>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</si>
  <si>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</si>
  <si>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</si>
  <si>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</si>
  <si>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</si>
  <si>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</si>
  <si>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</si>
  <si>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</si>
  <si>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</si>
  <si>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</si>
  <si>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</si>
  <si>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</si>
  <si>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</si>
  <si>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</si>
  <si>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</si>
  <si>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</si>
  <si>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</si>
  <si>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</si>
  <si>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</si>
  <si>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</si>
  <si>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</si>
  <si>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</si>
  <si>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</si>
  <si>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</si>
  <si>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</si>
  <si>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</si>
  <si>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</si>
  <si>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</si>
  <si>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</si>
  <si>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</si>
  <si>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</si>
  <si>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</si>
  <si>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</si>
  <si>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</si>
  <si>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</si>
  <si>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</si>
  <si>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</si>
  <si>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</si>
  <si>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</si>
  <si>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</si>
  <si>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</si>
  <si>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</si>
  <si>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</si>
  <si>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</si>
  <si>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</si>
  <si>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</si>
  <si>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</si>
  <si>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</si>
  <si>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</si>
  <si>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</si>
  <si>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</si>
  <si>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</si>
  <si>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</si>
  <si>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</si>
  <si>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</si>
  <si>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</si>
  <si>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</si>
  <si>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</si>
  <si>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</si>
  <si>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</si>
  <si>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</si>
  <si>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</si>
  <si>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</si>
  <si>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</si>
  <si>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</si>
  <si>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</si>
  <si>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</si>
  <si>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</si>
  <si>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</si>
  <si>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</si>
  <si>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</si>
  <si>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</si>
  <si>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</si>
  <si>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</si>
  <si>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</si>
  <si>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</si>
  <si>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</si>
  <si>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</si>
  <si>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</si>
  <si>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</si>
  <si>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</si>
  <si>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</si>
  <si>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</si>
  <si>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</si>
  <si>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</si>
  <si>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</si>
  <si>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</si>
  <si>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</si>
  <si>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</si>
  <si>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</si>
  <si>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</si>
  <si>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</si>
  <si>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</si>
  <si>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</si>
  <si>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</si>
  <si>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</si>
  <si>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</si>
  <si>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</si>
  <si>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</si>
  <si>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</si>
  <si>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</si>
  <si>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</si>
  <si>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</si>
  <si>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</si>
  <si>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</si>
  <si>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</si>
  <si>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</si>
  <si>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</si>
  <si>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</si>
  <si>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</si>
  <si>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</si>
  <si>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</si>
  <si>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</si>
  <si>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</si>
  <si>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</si>
  <si>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</si>
  <si>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</si>
  <si>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</si>
  <si>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</si>
  <si>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</si>
  <si>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</si>
  <si>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</si>
  <si>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</si>
  <si>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</si>
  <si>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</si>
  <si>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</si>
  <si>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</si>
  <si>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</si>
  <si>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</si>
  <si>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</si>
  <si>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</si>
  <si>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</si>
  <si>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</si>
  <si>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</si>
  <si>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</si>
  <si>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</si>
  <si>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</si>
  <si>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</si>
  <si>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</si>
  <si>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</si>
  <si>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</si>
  <si>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</si>
  <si>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</si>
  <si>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</si>
  <si>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</si>
  <si>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</si>
  <si>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</si>
  <si>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</si>
  <si>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</si>
  <si>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</si>
  <si>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</si>
  <si>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</si>
  <si>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</si>
  <si>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</si>
  <si>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</si>
  <si>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</si>
  <si>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</si>
  <si>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</si>
  <si>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</si>
  <si>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</si>
  <si>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</si>
  <si>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</si>
  <si>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</si>
  <si>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</si>
  <si>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</si>
  <si>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</si>
  <si>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</si>
  <si>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</si>
  <si>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</si>
  <si>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</si>
  <si>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</si>
  <si>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</si>
  <si>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</si>
  <si>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</si>
  <si>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</si>
  <si>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</si>
  <si>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</si>
  <si>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</si>
  <si>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</si>
  <si>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</si>
  <si>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</si>
  <si>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</si>
  <si>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</si>
  <si>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</si>
  <si>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</si>
  <si>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</si>
  <si>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</si>
  <si>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</si>
  <si>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</si>
  <si>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</si>
  <si>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</si>
  <si>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</si>
  <si>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</si>
  <si>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</si>
  <si>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</si>
  <si>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</si>
  <si>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</si>
  <si>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</si>
  <si>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</si>
  <si>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</si>
  <si>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</si>
  <si>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</si>
  <si>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</si>
  <si>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</si>
  <si>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</si>
  <si>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</si>
  <si>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</si>
  <si>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</si>
  <si>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</si>
  <si>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</si>
  <si>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</si>
  <si>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</si>
  <si>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</si>
  <si>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</si>
  <si>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</si>
  <si>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</si>
  <si>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</si>
  <si>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</si>
  <si>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</si>
  <si>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</si>
  <si>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</si>
  <si>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</si>
  <si>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</si>
  <si>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</si>
  <si>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</si>
  <si>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</si>
  <si>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</si>
  <si>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</si>
  <si>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</si>
  <si>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</si>
  <si>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</si>
  <si>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</si>
  <si>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</si>
  <si>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</si>
  <si>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</si>
  <si>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</si>
  <si>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</si>
  <si>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</si>
  <si>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</si>
  <si>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</si>
  <si>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</si>
  <si>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</si>
  <si>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</si>
  <si>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</si>
  <si>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</si>
  <si>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</si>
  <si>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</si>
  <si>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</si>
  <si>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</si>
  <si>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</si>
  <si>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</si>
  <si>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</si>
  <si>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</si>
  <si>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</si>
  <si>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</si>
  <si>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</si>
  <si>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</si>
  <si>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</si>
  <si>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</si>
  <si>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</si>
  <si>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</si>
  <si>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</si>
  <si>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</si>
  <si>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</si>
  <si>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</si>
  <si>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</si>
  <si>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</si>
  <si>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</si>
  <si>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</si>
  <si>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</si>
  <si>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</si>
  <si>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</si>
  <si>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</si>
  <si>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</si>
  <si>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</si>
  <si>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</si>
  <si>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</si>
  <si>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</si>
  <si>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</si>
  <si>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</si>
  <si>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</si>
  <si>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</si>
  <si>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</si>
  <si>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</si>
  <si>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</si>
  <si>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</si>
  <si>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</si>
  <si>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</si>
  <si>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</si>
  <si>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</si>
  <si>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</si>
  <si>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</si>
  <si>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</si>
  <si>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</si>
  <si>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</si>
  <si>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</si>
  <si>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</si>
  <si>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</si>
  <si>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</si>
  <si>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</si>
  <si>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</si>
  <si>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</si>
  <si>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</si>
  <si>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</si>
  <si>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</si>
  <si>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</si>
  <si>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</si>
  <si>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</si>
  <si>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</si>
  <si>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</si>
  <si>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</si>
  <si>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</si>
  <si>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</si>
  <si>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</si>
  <si>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</si>
  <si>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</si>
  <si>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</si>
  <si>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</si>
  <si>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</si>
  <si>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</si>
  <si>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</si>
  <si>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</si>
  <si>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</si>
  <si>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</si>
  <si>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</si>
  <si>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</si>
  <si>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</si>
  <si>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</si>
  <si>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</si>
  <si>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</si>
  <si>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</si>
  <si>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</si>
  <si>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</si>
  <si>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</si>
  <si>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</si>
  <si>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</si>
  <si>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</si>
  <si>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</si>
  <si>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</si>
  <si>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</si>
  <si>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</si>
  <si>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</si>
  <si>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</si>
  <si>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</si>
  <si>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</si>
  <si>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</si>
  <si>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</si>
  <si>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</si>
  <si>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</si>
  <si>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</si>
  <si>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</si>
  <si>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</si>
  <si>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</si>
  <si>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</si>
  <si>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</si>
  <si>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</si>
  <si>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</si>
  <si>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</si>
  <si>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</si>
  <si>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</si>
  <si>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</si>
  <si>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</si>
  <si>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</si>
  <si>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</si>
  <si>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</si>
  <si>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</si>
  <si>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</si>
  <si>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</si>
  <si>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</si>
  <si>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</si>
  <si>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</si>
  <si>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</si>
  <si>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</si>
  <si>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</si>
  <si>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</si>
  <si>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</si>
  <si>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</si>
  <si>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</si>
  <si>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</si>
  <si>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</si>
  <si>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</si>
  <si>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</si>
  <si>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</si>
  <si>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</si>
  <si>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</si>
  <si>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</si>
  <si>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</si>
  <si>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</si>
  <si>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</si>
  <si>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</si>
  <si>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</si>
  <si>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</si>
  <si>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</si>
  <si>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</si>
  <si>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</si>
  <si>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</si>
  <si>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</si>
  <si>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</si>
  <si>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</si>
  <si>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</si>
  <si>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</si>
  <si>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</si>
  <si>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</si>
  <si>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</si>
  <si>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</si>
  <si>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</si>
  <si>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</si>
  <si>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</si>
  <si>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</si>
  <si>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</si>
  <si>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</si>
  <si>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</si>
  <si>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</si>
  <si>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</si>
  <si>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</si>
  <si>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</si>
  <si>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</si>
  <si>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</si>
  <si>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</si>
  <si>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</si>
  <si>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</si>
  <si>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</si>
  <si>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</si>
  <si>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</si>
  <si>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</si>
  <si>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</si>
  <si>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</si>
  <si>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</si>
  <si>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</si>
  <si>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</si>
  <si>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</si>
  <si>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</si>
  <si>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</si>
  <si>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</si>
  <si>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</si>
  <si>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</si>
  <si>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</si>
  <si>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</si>
  <si>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</si>
  <si>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</si>
  <si>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</si>
  <si>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</si>
  <si>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</si>
  <si>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</si>
  <si>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</si>
  <si>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</si>
  <si>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</si>
  <si>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</si>
  <si>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</si>
  <si>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</si>
  <si>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</si>
  <si>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</si>
  <si>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</si>
  <si>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</si>
  <si>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</si>
  <si>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</si>
  <si>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</si>
  <si>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</si>
  <si>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</si>
  <si>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</si>
  <si>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</si>
  <si>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</si>
  <si>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</si>
  <si>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</si>
  <si>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</si>
  <si>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</si>
  <si>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</si>
  <si>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</si>
  <si>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</si>
  <si>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</si>
  <si>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</si>
  <si>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</si>
  <si>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</si>
  <si>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</si>
  <si>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</si>
  <si>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</si>
  <si>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</si>
  <si>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</si>
  <si>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</si>
  <si>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</si>
  <si>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</si>
  <si>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</si>
  <si>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</si>
  <si>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</si>
  <si>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</si>
  <si>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</si>
  <si>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</si>
  <si>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</si>
  <si>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</si>
  <si>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</si>
  <si>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</si>
  <si>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</si>
  <si>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</si>
  <si>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</si>
  <si>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</si>
  <si>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</si>
  <si>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</si>
  <si>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</si>
  <si>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</si>
  <si>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</si>
  <si>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</si>
  <si>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</si>
  <si>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</si>
  <si>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</si>
  <si>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</si>
  <si>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</si>
  <si>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</si>
  <si>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</si>
  <si>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</si>
  <si>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</si>
  <si>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</si>
  <si>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</si>
  <si>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</si>
  <si>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</si>
  <si>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</si>
  <si>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</si>
  <si>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</si>
  <si>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</si>
  <si>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</si>
  <si>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</si>
  <si>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</si>
  <si>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</si>
  <si>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</si>
  <si>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</si>
  <si>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</si>
  <si>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</si>
  <si>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</si>
  <si>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</si>
  <si>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</si>
  <si>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</si>
  <si>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</si>
  <si>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</si>
  <si>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</si>
  <si>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</si>
  <si>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</si>
  <si>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</si>
  <si>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</si>
  <si>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</si>
  <si>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</si>
  <si>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</si>
  <si>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</si>
  <si>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</si>
  <si>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</si>
  <si>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</si>
  <si>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</si>
  <si>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</si>
  <si>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</si>
  <si>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</si>
  <si>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</si>
  <si>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</si>
  <si>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</si>
  <si>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</si>
  <si>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</si>
  <si>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</si>
  <si>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</si>
  <si>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</si>
  <si>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</si>
  <si>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</si>
  <si>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</si>
  <si>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</si>
  <si>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</si>
  <si>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</si>
  <si>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</si>
  <si>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</si>
  <si>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</si>
  <si>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</si>
  <si>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</si>
  <si>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</si>
  <si>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</si>
  <si>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</si>
  <si>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</si>
  <si>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</si>
  <si>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</si>
  <si>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</si>
  <si>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</si>
  <si>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</si>
  <si>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</si>
  <si>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</si>
  <si>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</si>
  <si>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</si>
  <si>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</si>
  <si>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</si>
  <si>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</si>
  <si>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</si>
  <si>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</si>
  <si>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</si>
  <si>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</si>
  <si>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</si>
  <si>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</si>
  <si>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</si>
  <si>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</si>
  <si>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</si>
  <si>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</si>
  <si>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</si>
  <si>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</si>
  <si>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</si>
  <si>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</si>
  <si>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</si>
  <si>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</si>
  <si>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</si>
  <si>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</si>
  <si>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</si>
  <si>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</si>
  <si>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</si>
  <si>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</si>
  <si>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</si>
  <si>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</si>
  <si>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</si>
  <si>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</si>
  <si>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</si>
  <si>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</si>
  <si>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</si>
  <si>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</si>
  <si>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</si>
  <si>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</si>
  <si>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</si>
  <si>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</si>
  <si>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</si>
  <si>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</si>
  <si>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</si>
  <si>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</si>
  <si>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</si>
  <si>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</si>
  <si>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</si>
  <si>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</si>
  <si>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</si>
  <si>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</si>
  <si>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</si>
  <si>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</si>
  <si>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</si>
  <si>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</si>
  <si>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</si>
  <si>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</si>
  <si>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</si>
  <si>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</si>
  <si>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</si>
  <si>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</si>
  <si>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</si>
  <si>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</si>
  <si>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</si>
  <si>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</si>
  <si>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</si>
  <si>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</si>
  <si>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</si>
  <si>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</si>
  <si>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</si>
  <si>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</si>
  <si>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</si>
  <si>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</si>
  <si>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</si>
  <si>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</si>
  <si>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</si>
  <si>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</si>
  <si>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</si>
  <si>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</si>
  <si>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</si>
  <si>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</si>
  <si>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</si>
  <si>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</si>
  <si>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</si>
  <si>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</si>
  <si>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</si>
  <si>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</si>
  <si>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</si>
  <si>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</si>
  <si>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</si>
  <si>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</si>
  <si>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</si>
  <si>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</si>
  <si>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</si>
  <si>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</si>
  <si>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</si>
  <si>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</si>
  <si>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</si>
  <si>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</si>
  <si>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</si>
  <si>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</si>
  <si>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</si>
  <si>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</si>
  <si>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</si>
  <si>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</si>
  <si>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</si>
  <si>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</si>
  <si>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</si>
  <si>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</si>
  <si>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</si>
  <si>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</si>
  <si>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</si>
  <si>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</si>
  <si>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</si>
  <si>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</si>
  <si>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</si>
  <si>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</si>
  <si>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</si>
  <si>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</si>
  <si>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</si>
  <si>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</si>
  <si>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</si>
  <si>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</si>
  <si>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</si>
  <si>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</si>
  <si>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</si>
  <si>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</si>
  <si>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</si>
  <si>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</si>
  <si>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</si>
  <si>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</si>
  <si>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</si>
  <si>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</si>
  <si>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</si>
  <si>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</si>
  <si>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</si>
  <si>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</si>
  <si>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</si>
  <si>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</si>
  <si>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</si>
  <si>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</si>
  <si>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</si>
  <si>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</si>
  <si>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</si>
  <si>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</si>
  <si>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</si>
  <si>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</si>
  <si>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</si>
  <si>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</si>
  <si>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</si>
  <si>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</si>
  <si>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</si>
  <si>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</si>
  <si>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</si>
  <si>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</si>
  <si>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</si>
  <si>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</si>
  <si>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</si>
  <si>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</si>
  <si>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</si>
  <si>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</si>
  <si>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</si>
  <si>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</si>
  <si>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</si>
  <si>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</si>
  <si>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</si>
  <si>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</si>
  <si>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</si>
  <si>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</si>
  <si>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</si>
  <si>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</si>
  <si>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</si>
  <si>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</si>
  <si>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</si>
  <si>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</si>
  <si>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</si>
  <si>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</si>
  <si>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</si>
  <si>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</si>
  <si>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</si>
  <si>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</si>
  <si>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</si>
  <si>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</si>
  <si>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</si>
  <si>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</si>
  <si>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</si>
  <si>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</si>
  <si>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</si>
  <si>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</si>
  <si>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</si>
  <si>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</si>
  <si>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</si>
  <si>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</si>
  <si>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</si>
  <si>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</si>
  <si>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</si>
  <si>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</si>
  <si>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</si>
  <si>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</si>
  <si>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</si>
  <si>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</si>
  <si>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</si>
  <si>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</si>
  <si>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</si>
  <si>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</si>
  <si>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</si>
  <si>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</si>
  <si>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</si>
  <si>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</si>
  <si>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</si>
  <si>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</si>
  <si>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</si>
  <si>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</si>
  <si>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</si>
  <si>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</si>
  <si>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</si>
  <si>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</si>
  <si>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</si>
  <si>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</si>
  <si>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</si>
  <si>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</si>
  <si>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</si>
  <si>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</si>
  <si>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</si>
  <si>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</si>
  <si>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</si>
  <si>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</si>
  <si>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</si>
  <si>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</si>
  <si>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</si>
  <si>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</si>
  <si>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</si>
  <si>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</si>
  <si>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</si>
  <si>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</si>
  <si>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</si>
  <si>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</si>
  <si>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</si>
  <si>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</si>
  <si>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</si>
  <si>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</si>
  <si>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</si>
  <si>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</si>
  <si>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</si>
  <si>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</si>
  <si>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</si>
  <si>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</si>
  <si>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</si>
  <si>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</si>
  <si>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</si>
  <si>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</si>
  <si>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</si>
  <si>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</si>
  <si>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</si>
  <si>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</si>
  <si>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</si>
  <si>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</si>
  <si>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</si>
  <si>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</si>
  <si>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</si>
  <si>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</si>
  <si>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</si>
  <si>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</si>
  <si>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</si>
  <si>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</si>
  <si>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</si>
  <si>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</si>
  <si>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</si>
  <si>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</si>
  <si>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</si>
  <si>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</si>
  <si>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</si>
  <si>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</si>
  <si>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</si>
  <si>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</si>
  <si>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</si>
  <si>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</si>
  <si>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</si>
  <si>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</si>
  <si>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</si>
  <si>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</si>
  <si>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</si>
  <si>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</si>
  <si>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</si>
  <si>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</si>
  <si>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</si>
  <si>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</si>
  <si>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</si>
  <si>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</si>
  <si>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</si>
  <si>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</si>
  <si>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</si>
  <si>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</si>
  <si>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</si>
  <si>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</si>
  <si>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</si>
  <si>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</si>
  <si>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</si>
  <si>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</si>
  <si>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</si>
  <si>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</si>
  <si>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</si>
  <si>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</si>
  <si>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</si>
  <si>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</si>
  <si>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</si>
  <si>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</si>
  <si>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</si>
  <si>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</si>
  <si>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</si>
  <si>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</si>
  <si>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</si>
  <si>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</si>
  <si>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</si>
  <si>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</si>
  <si>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</si>
  <si>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</si>
  <si>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</si>
  <si>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</si>
  <si>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</si>
  <si>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</si>
  <si>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</si>
  <si>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</si>
  <si>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</si>
  <si>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</si>
  <si>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</si>
  <si>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</si>
  <si>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</si>
  <si>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</si>
  <si>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</si>
  <si>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</si>
  <si>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</si>
  <si>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</si>
  <si>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</si>
  <si>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</si>
  <si>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</si>
  <si>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</si>
  <si>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</si>
  <si>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</si>
  <si>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</si>
  <si>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</si>
  <si>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</si>
  <si>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</si>
  <si>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</si>
  <si>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</si>
  <si>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</si>
  <si>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</si>
  <si>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</si>
  <si>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</si>
  <si>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</si>
  <si>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</si>
  <si>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</si>
  <si>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</si>
  <si>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</si>
  <si>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</si>
  <si>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</si>
  <si>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</si>
  <si>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</si>
  <si>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</si>
  <si>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</si>
  <si>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</si>
  <si>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</si>
  <si>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</si>
  <si>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</si>
  <si>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</si>
  <si>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</si>
  <si>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</si>
  <si>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</si>
  <si>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</si>
  <si>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</si>
  <si>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</si>
  <si>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</si>
  <si>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</si>
  <si>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</si>
  <si>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</si>
  <si>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</si>
  <si>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</si>
  <si>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</si>
  <si>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</si>
  <si>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</si>
  <si>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</si>
  <si>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</si>
  <si>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</si>
  <si>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</si>
  <si>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</si>
  <si>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</si>
  <si>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</si>
  <si>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</si>
  <si>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</si>
  <si>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</si>
  <si>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</si>
  <si>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</si>
  <si>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</si>
  <si>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</si>
  <si>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</si>
  <si>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</si>
  <si>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</si>
  <si>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</si>
  <si>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</si>
  <si>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</si>
  <si>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</si>
  <si>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</si>
  <si>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</si>
  <si>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</si>
  <si>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</si>
  <si>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</si>
  <si>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</si>
  <si>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</si>
  <si>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</si>
  <si>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</si>
  <si>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</si>
  <si>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</si>
  <si>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</si>
  <si>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</si>
  <si>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</si>
  <si>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</si>
  <si>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</si>
  <si>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</si>
  <si>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</si>
  <si>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</si>
  <si>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</si>
  <si>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</si>
  <si>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</si>
  <si>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</si>
  <si>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</si>
  <si>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</si>
  <si>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</si>
  <si>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</si>
  <si>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</si>
  <si>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</si>
  <si>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</si>
  <si>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</si>
  <si>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</si>
  <si>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</si>
  <si>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</si>
  <si>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</si>
  <si>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</si>
  <si>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</si>
  <si>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</si>
  <si>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</si>
  <si>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</si>
  <si>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</si>
  <si>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</si>
  <si>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</si>
  <si>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</si>
  <si>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</si>
  <si>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</si>
  <si>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</si>
  <si>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</si>
  <si>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</si>
  <si>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</si>
  <si>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</si>
  <si>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</si>
  <si>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</si>
  <si>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</si>
  <si>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</si>
  <si>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</si>
  <si>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</si>
  <si>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</si>
  <si>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</si>
  <si>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</si>
  <si>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</si>
  <si>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</si>
  <si>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</si>
  <si>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</si>
  <si>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</si>
  <si>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</si>
  <si>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</si>
  <si>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</si>
  <si>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</si>
  <si>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</si>
  <si>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</si>
  <si>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</si>
  <si>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</si>
  <si>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</si>
  <si>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</si>
  <si>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</si>
  <si>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</si>
  <si>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</si>
  <si>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</si>
  <si>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</si>
  <si>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</si>
  <si>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</si>
  <si>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</si>
  <si>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</si>
  <si>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</si>
  <si>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</si>
  <si>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</si>
  <si>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</si>
  <si>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</si>
  <si>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</si>
  <si>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</si>
  <si>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</si>
  <si>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</si>
  <si>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</si>
  <si>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</si>
  <si>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</si>
  <si>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</si>
  <si>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</si>
  <si>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</si>
  <si>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</si>
  <si>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</si>
  <si>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</si>
  <si>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</si>
  <si>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</si>
  <si>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</si>
  <si>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</si>
  <si>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</si>
  <si>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</si>
  <si>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</si>
  <si>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</si>
  <si>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</si>
  <si>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</si>
  <si>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</si>
  <si>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</si>
  <si>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</si>
  <si>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</si>
  <si>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</si>
  <si>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</si>
  <si>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</si>
  <si>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</si>
  <si>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</si>
  <si>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</si>
  <si>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</si>
  <si>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</si>
  <si>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</si>
  <si>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</si>
  <si>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</si>
  <si>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</si>
  <si>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</si>
  <si>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</si>
  <si>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</si>
  <si>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</si>
  <si>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</si>
  <si>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</si>
  <si>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</si>
  <si>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</si>
  <si>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</si>
  <si>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</si>
  <si>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</si>
  <si>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</si>
  <si>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</si>
  <si>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</si>
  <si>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</si>
  <si>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</si>
  <si>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</si>
  <si>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</si>
  <si>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</si>
  <si>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</si>
  <si>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</si>
  <si>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</si>
  <si>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</si>
  <si>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</si>
  <si>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</si>
  <si>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</si>
  <si>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</si>
  <si>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</si>
  <si>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</si>
  <si>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</si>
  <si>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</si>
  <si>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</si>
  <si>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</si>
  <si>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</si>
  <si>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</si>
  <si>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</si>
  <si>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</si>
  <si>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</si>
  <si>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</si>
  <si>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</si>
  <si>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</si>
  <si>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</si>
  <si>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</si>
  <si>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</si>
  <si>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</si>
  <si>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</si>
  <si>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</si>
  <si>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</si>
  <si>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</si>
  <si>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</si>
  <si>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</si>
  <si>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</si>
  <si>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</si>
  <si>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</si>
  <si>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</si>
  <si>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</si>
  <si>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</si>
  <si>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</si>
  <si>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</si>
  <si>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</si>
  <si>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</si>
  <si>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</si>
  <si>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</si>
  <si>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</si>
  <si>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</si>
  <si>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</si>
  <si>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</si>
  <si>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</si>
  <si>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</si>
  <si>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</si>
  <si>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</si>
  <si>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</si>
  <si>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</si>
  <si>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</si>
  <si>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</si>
  <si>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</si>
  <si>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</si>
  <si>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</si>
  <si>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</si>
  <si>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</si>
  <si>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</si>
  <si>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</si>
  <si>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</si>
  <si>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</si>
  <si>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</si>
  <si>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</si>
  <si>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</si>
  <si>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</si>
  <si>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</si>
  <si>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</si>
  <si>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</si>
  <si>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</si>
  <si>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</si>
  <si>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</si>
  <si>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</si>
  <si>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</si>
  <si>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</si>
  <si>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</si>
  <si>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</si>
  <si>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</si>
  <si>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</si>
  <si>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</si>
  <si>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</si>
  <si>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</si>
  <si>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</si>
  <si>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</si>
  <si>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</si>
  <si>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</si>
  <si>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</si>
  <si>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</si>
  <si>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</si>
  <si>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</si>
  <si>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</si>
  <si>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</si>
  <si>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</si>
  <si>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</si>
  <si>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</si>
  <si>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</si>
  <si>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</si>
  <si>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</si>
  <si>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</si>
  <si>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</si>
  <si>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</si>
  <si>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</si>
  <si>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</si>
  <si>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</si>
  <si>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</si>
  <si>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</si>
  <si>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</si>
  <si>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</si>
  <si>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</si>
  <si>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</si>
  <si>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</si>
  <si>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</si>
  <si>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</si>
  <si>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</si>
  <si>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</si>
  <si>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</si>
  <si>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</si>
  <si>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</si>
  <si>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</si>
  <si>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</si>
  <si>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</si>
  <si>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</si>
  <si>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</si>
  <si>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</si>
  <si>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</si>
  <si>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</si>
  <si>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</si>
  <si>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</si>
  <si>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</si>
  <si>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</si>
  <si>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</si>
  <si>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</si>
  <si>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</si>
  <si>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</si>
  <si>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</si>
  <si>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</si>
  <si>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</si>
  <si>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</si>
  <si>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</si>
  <si>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</si>
  <si>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</si>
  <si>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</si>
  <si>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</si>
  <si>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</si>
  <si>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</si>
  <si>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</si>
  <si>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</si>
  <si>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</si>
  <si>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</si>
  <si>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</si>
  <si>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</si>
  <si>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</si>
  <si>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</si>
  <si>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</si>
  <si>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</si>
  <si>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</si>
  <si>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</si>
  <si>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</si>
  <si>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</si>
  <si>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</si>
  <si>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</si>
  <si>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</si>
  <si>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</si>
  <si>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</si>
  <si>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</si>
  <si>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</si>
  <si>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</si>
  <si>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</si>
  <si>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</si>
  <si>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</si>
  <si>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</si>
  <si>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</si>
  <si>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</si>
  <si>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</si>
  <si>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</si>
  <si>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</si>
  <si>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</si>
  <si>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</si>
  <si>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</si>
  <si>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</si>
  <si>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</si>
  <si>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</si>
  <si>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</si>
  <si>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</si>
  <si>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</si>
  <si>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</si>
  <si>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</si>
  <si>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</si>
  <si>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</si>
  <si>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</si>
  <si>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</si>
  <si>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</si>
  <si>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</si>
  <si>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</si>
  <si>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</si>
  <si>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</si>
  <si>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</si>
  <si>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</si>
  <si>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</si>
  <si>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</si>
  <si>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</si>
  <si>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</si>
  <si>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</si>
  <si>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</si>
  <si>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</si>
  <si>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</si>
  <si>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</si>
  <si>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</si>
  <si>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</si>
  <si>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</si>
  <si>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</si>
  <si>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</si>
  <si>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</si>
  <si>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</si>
  <si>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</si>
  <si>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</si>
  <si>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</si>
  <si>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</si>
  <si>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</si>
  <si>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</si>
  <si>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</si>
  <si>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</si>
  <si>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</si>
  <si>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</si>
  <si>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</si>
  <si>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</si>
  <si>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</si>
  <si>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</si>
  <si>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</si>
  <si>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</si>
  <si>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</si>
  <si>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</si>
  <si>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</si>
  <si>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</si>
  <si>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</si>
  <si>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</si>
  <si>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</si>
  <si>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</si>
  <si>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</si>
  <si>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</si>
  <si>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</si>
  <si>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</si>
  <si>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</si>
  <si>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</si>
  <si>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</si>
  <si>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</si>
  <si>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</si>
  <si>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</si>
  <si>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</si>
  <si>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</si>
  <si>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</si>
  <si>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</si>
  <si>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</si>
  <si>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</si>
  <si>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</si>
  <si>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</si>
  <si>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</si>
  <si>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</si>
  <si>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</si>
  <si>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</si>
  <si>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</si>
  <si>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</si>
  <si>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</si>
  <si>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</si>
  <si>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</si>
  <si>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</si>
  <si>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</si>
  <si>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</si>
  <si>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</si>
  <si>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</si>
  <si>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</si>
  <si>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</si>
  <si>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</si>
  <si>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</si>
  <si>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</si>
  <si>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</si>
  <si>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</si>
  <si>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</si>
  <si>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</si>
  <si>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</si>
  <si>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</si>
  <si>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</si>
  <si>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</si>
  <si>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</si>
  <si>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</si>
  <si>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</si>
  <si>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</si>
  <si>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</si>
  <si>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</si>
  <si>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</si>
  <si>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</si>
  <si>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</si>
  <si>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</si>
  <si>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</si>
  <si>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</si>
  <si>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</si>
  <si>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</si>
  <si>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</si>
  <si>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</si>
  <si>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</si>
  <si>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</si>
  <si>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</si>
  <si>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</si>
  <si>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</si>
  <si>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</si>
  <si>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</si>
  <si>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</si>
  <si>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</si>
  <si>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</si>
  <si>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</si>
  <si>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</si>
  <si>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</si>
  <si>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</si>
  <si>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</si>
  <si>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</si>
  <si>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</si>
  <si>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</si>
  <si>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</si>
  <si>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</si>
  <si>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</si>
  <si>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</si>
  <si>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</si>
  <si>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</si>
  <si>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</si>
  <si>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</si>
  <si>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</si>
  <si>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</si>
  <si>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</si>
  <si>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</si>
  <si>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</si>
  <si>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</si>
  <si>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</si>
  <si>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</si>
  <si>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</si>
  <si>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</si>
  <si>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</si>
  <si>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</si>
  <si>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</si>
  <si>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</si>
  <si>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</si>
  <si>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</si>
  <si>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</si>
  <si>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</si>
  <si>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</si>
  <si>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</si>
  <si>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</si>
  <si>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</si>
  <si>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</si>
  <si>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</si>
  <si>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</si>
  <si>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</si>
  <si>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</si>
  <si>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</si>
  <si>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</si>
  <si>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</si>
  <si>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</si>
  <si>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</si>
  <si>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</si>
  <si>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</si>
  <si>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</si>
  <si>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</si>
  <si>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</si>
  <si>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</si>
  <si>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</si>
  <si>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</si>
  <si>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</si>
  <si>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</si>
  <si>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</si>
  <si>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</si>
  <si>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</si>
  <si>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</si>
  <si>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</si>
  <si>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</si>
  <si>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</si>
  <si>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</si>
  <si>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</si>
  <si>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</si>
  <si>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</si>
  <si>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</si>
  <si>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</si>
  <si>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</si>
  <si>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</si>
  <si>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</si>
  <si>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</si>
  <si>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</si>
  <si>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</si>
  <si>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</si>
  <si>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</si>
  <si>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</si>
  <si>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</si>
  <si>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</si>
  <si>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</si>
  <si>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</si>
  <si>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</si>
  <si>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</si>
  <si>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</si>
  <si>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</si>
  <si>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</si>
  <si>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</si>
  <si>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</si>
  <si>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</si>
  <si>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</si>
  <si>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</si>
  <si>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</si>
  <si>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</si>
  <si>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</si>
  <si>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</si>
  <si>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</si>
  <si>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</si>
  <si>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</si>
  <si>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</si>
  <si>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</si>
  <si>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</si>
  <si>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</si>
  <si>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</si>
  <si>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</si>
  <si>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</si>
  <si>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</si>
  <si>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</si>
  <si>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</si>
  <si>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</si>
  <si>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</si>
  <si>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</si>
  <si>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</si>
  <si>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</si>
  <si>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</si>
  <si>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</si>
  <si>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</si>
  <si>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</si>
  <si>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</si>
  <si>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</si>
  <si>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</si>
  <si>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</si>
  <si>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</si>
  <si>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</si>
  <si>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</si>
  <si>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</si>
  <si>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</si>
  <si>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</si>
  <si>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</si>
  <si>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</si>
  <si>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</si>
  <si>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</si>
  <si>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</si>
  <si>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</si>
  <si>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</si>
  <si>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</si>
  <si>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</si>
  <si>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</si>
  <si>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</si>
  <si>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</si>
  <si>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</si>
  <si>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</si>
  <si>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</si>
  <si>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</si>
  <si>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</si>
  <si>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</si>
  <si>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</si>
  <si>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</si>
  <si>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</si>
  <si>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</si>
  <si>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</si>
  <si>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</si>
  <si>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</si>
  <si>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</si>
  <si>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</si>
  <si>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</si>
  <si>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</si>
  <si>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</si>
  <si>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</si>
  <si>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</si>
  <si>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</si>
  <si>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</si>
  <si>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</si>
  <si>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</si>
  <si>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</si>
  <si>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</si>
  <si>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</si>
  <si>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</si>
  <si>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</si>
  <si>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</si>
  <si>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</si>
  <si>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</si>
  <si>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</si>
  <si>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</si>
  <si>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</si>
  <si>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</si>
  <si>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</si>
  <si>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</si>
  <si>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</si>
  <si>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</si>
  <si>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</si>
  <si>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</si>
  <si>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</si>
  <si>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</si>
  <si>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</si>
  <si>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</si>
  <si>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</si>
  <si>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</si>
  <si>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</si>
  <si>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</si>
  <si>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</si>
  <si>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</si>
  <si>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</si>
  <si>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</si>
  <si>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</si>
  <si>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</si>
  <si>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</si>
  <si>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</si>
  <si>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</si>
  <si>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</si>
  <si>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</si>
  <si>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</si>
  <si>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</si>
  <si>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</si>
  <si>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</si>
  <si>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</si>
  <si>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</si>
  <si>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</si>
  <si>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</si>
  <si>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</si>
  <si>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</si>
  <si>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</si>
  <si>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</si>
  <si>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</si>
  <si>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</si>
  <si>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</si>
  <si>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</si>
  <si>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</si>
  <si>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</si>
  <si>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</si>
  <si>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</si>
  <si>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</si>
  <si>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</si>
  <si>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</si>
  <si>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</si>
  <si>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</si>
  <si>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</si>
  <si>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</si>
  <si>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</si>
  <si>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</si>
  <si>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</si>
  <si>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</si>
  <si>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</si>
  <si>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</si>
  <si>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</si>
  <si>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</si>
  <si>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</si>
  <si>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</si>
  <si>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</si>
  <si>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</si>
  <si>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</si>
  <si>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</si>
  <si>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</si>
  <si>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</si>
  <si>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</si>
  <si>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</si>
  <si>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</si>
  <si>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</si>
  <si>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</si>
  <si>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</si>
  <si>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</si>
  <si>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</si>
  <si>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</si>
  <si>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</si>
  <si>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</si>
  <si>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</si>
  <si>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</si>
  <si>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</si>
  <si>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</si>
  <si>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</si>
  <si>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</si>
  <si>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</si>
  <si>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</si>
  <si>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</si>
  <si>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</si>
  <si>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</si>
  <si>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</si>
  <si>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</si>
  <si>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</si>
  <si>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</si>
  <si>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</si>
  <si>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</si>
  <si>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</si>
  <si>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</si>
  <si>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</si>
  <si>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</si>
  <si>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</si>
  <si>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</si>
  <si>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</si>
  <si>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</si>
  <si>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</si>
  <si>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</si>
  <si>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</si>
  <si>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</si>
  <si>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</si>
  <si>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</si>
  <si>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</si>
  <si>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</si>
  <si>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</si>
  <si>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</si>
  <si>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</si>
  <si>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</si>
  <si>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</si>
  <si>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</si>
  <si>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</si>
  <si>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</si>
  <si>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</si>
  <si>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</si>
  <si>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</si>
  <si>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</si>
  <si>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</si>
  <si>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</si>
  <si>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</si>
  <si>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</si>
  <si>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</si>
  <si>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</si>
  <si>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</si>
  <si>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</si>
  <si>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</si>
  <si>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</si>
  <si>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</si>
  <si>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</si>
  <si>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</si>
  <si>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</si>
  <si>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</si>
  <si>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</si>
  <si>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</si>
  <si>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</si>
  <si>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</si>
  <si>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</si>
  <si>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</si>
  <si>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</si>
  <si>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</si>
  <si>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</si>
  <si>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</si>
  <si>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</si>
  <si>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</si>
  <si>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</si>
  <si>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</si>
  <si>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</si>
  <si>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</si>
  <si>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</si>
  <si>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</si>
  <si>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</si>
  <si>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</si>
  <si>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</si>
  <si>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</si>
  <si>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</si>
  <si>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</si>
  <si>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</si>
  <si>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</si>
  <si>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</si>
  <si>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</si>
  <si>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</si>
  <si>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</si>
  <si>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</si>
  <si>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</si>
  <si>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</si>
  <si>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</si>
  <si>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</si>
  <si>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</si>
  <si>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</si>
  <si>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</si>
  <si>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</si>
  <si>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</si>
  <si>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</si>
  <si>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</si>
  <si>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</si>
  <si>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</si>
  <si>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</si>
  <si>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</si>
  <si>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</si>
  <si>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</si>
  <si>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</si>
  <si>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</si>
  <si>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</si>
  <si>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</si>
  <si>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</si>
  <si>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</si>
  <si>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</si>
  <si>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</si>
  <si>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</si>
  <si>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</si>
  <si>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</si>
  <si>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</si>
  <si>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</si>
  <si>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</si>
  <si>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</si>
  <si>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</si>
  <si>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</si>
  <si>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</si>
  <si>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</si>
  <si>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</si>
  <si>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</si>
  <si>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</si>
  <si>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</si>
  <si>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</si>
  <si>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</si>
  <si>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</si>
  <si>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</si>
  <si>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</si>
  <si>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</si>
  <si>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</si>
  <si>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</si>
  <si>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</si>
  <si>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</si>
  <si>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</si>
  <si>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</si>
  <si>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</si>
  <si>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</si>
  <si>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</si>
  <si>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</si>
  <si>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</si>
  <si>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</si>
  <si>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</si>
  <si>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</si>
  <si>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</si>
  <si>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</si>
  <si>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</si>
  <si>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</si>
  <si>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</si>
  <si>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</si>
  <si>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</si>
  <si>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</si>
  <si>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</si>
  <si>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</si>
  <si>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</si>
  <si>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</si>
  <si>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</si>
  <si>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</si>
  <si>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</si>
  <si>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</si>
  <si>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</si>
  <si>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</si>
  <si>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</si>
  <si>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</si>
  <si>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</si>
  <si>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</si>
  <si>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</si>
  <si>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</si>
  <si>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</si>
  <si>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</si>
  <si>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</si>
  <si>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</si>
  <si>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</si>
  <si>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</si>
  <si>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</si>
  <si>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</si>
  <si>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</si>
  <si>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</si>
  <si>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</si>
  <si>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</si>
  <si>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</si>
  <si>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</si>
  <si>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</si>
  <si>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</si>
  <si>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</si>
  <si>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</si>
  <si>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</si>
  <si>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</si>
  <si>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</si>
  <si>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</si>
  <si>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</si>
  <si>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</si>
  <si>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</si>
  <si>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</si>
  <si>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</si>
  <si>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</si>
  <si>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</si>
  <si>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</si>
  <si>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</si>
  <si>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</si>
  <si>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</si>
  <si>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</si>
  <si>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</si>
  <si>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</si>
  <si>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</si>
  <si>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</si>
  <si>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</si>
  <si>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</si>
  <si>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</si>
  <si>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</si>
  <si>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</si>
  <si>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</si>
  <si>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</si>
  <si>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</si>
  <si>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</si>
  <si>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</si>
  <si>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</si>
  <si>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</si>
  <si>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</si>
  <si>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</si>
  <si>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</si>
  <si>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</si>
  <si>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</si>
  <si>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</si>
  <si>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</si>
  <si>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</si>
  <si>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</si>
  <si>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</si>
  <si>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</si>
  <si>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</si>
  <si>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</si>
  <si>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</si>
  <si>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</si>
  <si>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</si>
  <si>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</si>
  <si>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</si>
  <si>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</si>
  <si>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</si>
  <si>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</si>
  <si>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</si>
  <si>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</si>
  <si>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</si>
  <si>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</si>
  <si>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</si>
  <si>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</si>
  <si>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</si>
  <si>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</si>
  <si>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</si>
  <si>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</si>
  <si>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</si>
  <si>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</si>
  <si>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</si>
  <si>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</si>
  <si>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</si>
  <si>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</si>
  <si>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</si>
  <si>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</si>
  <si>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</si>
  <si>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</si>
  <si>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</si>
  <si>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</si>
  <si>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</si>
  <si>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</si>
  <si>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</si>
  <si>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</si>
  <si>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</si>
  <si>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</si>
  <si>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</si>
  <si>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</si>
  <si>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</si>
  <si>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</si>
  <si>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</si>
  <si>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</si>
  <si>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</si>
  <si>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</si>
  <si>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</si>
  <si>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</si>
  <si>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</si>
  <si>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</si>
  <si>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</si>
  <si>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</si>
  <si>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</si>
  <si>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</si>
  <si>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</si>
  <si>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</si>
  <si>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</si>
  <si>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</si>
  <si>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</si>
  <si>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</si>
  <si>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</si>
  <si>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</si>
  <si>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</si>
  <si>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</si>
  <si>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</si>
  <si>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</si>
  <si>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</si>
  <si>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</si>
  <si>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</si>
  <si>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</si>
  <si>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</si>
  <si>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</si>
  <si>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</si>
  <si>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</si>
  <si>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</si>
  <si>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</si>
  <si>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</si>
  <si>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</si>
  <si>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</si>
  <si>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</si>
  <si>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</si>
  <si>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</si>
  <si>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</si>
  <si>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</si>
  <si>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</si>
  <si>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</si>
  <si>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</si>
  <si>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</si>
  <si>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</si>
  <si>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</si>
  <si>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</si>
  <si>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</si>
  <si>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</si>
  <si>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</si>
  <si>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</si>
  <si>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</si>
  <si>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</si>
  <si>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</si>
  <si>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</si>
  <si>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</si>
  <si>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</si>
  <si>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</si>
  <si>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</si>
  <si>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</si>
  <si>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</si>
  <si>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</si>
  <si>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</si>
  <si>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</si>
  <si>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</si>
  <si>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</si>
  <si>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</si>
  <si>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</si>
  <si>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</si>
  <si>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</si>
  <si>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</si>
  <si>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</si>
  <si>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</si>
  <si>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</si>
  <si>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</si>
  <si>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</si>
  <si>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</si>
  <si>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</si>
  <si>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</si>
  <si>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</si>
  <si>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</si>
  <si>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</si>
  <si>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</si>
  <si>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</si>
  <si>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</si>
  <si>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</si>
  <si>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</si>
  <si>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</si>
  <si>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</si>
  <si>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</si>
  <si>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</si>
  <si>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</si>
  <si>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</si>
  <si>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</si>
  <si>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</si>
  <si>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</si>
  <si>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</si>
  <si>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</si>
  <si>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</si>
  <si>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</si>
  <si>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</si>
  <si>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</si>
  <si>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</si>
  <si>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</si>
  <si>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</si>
  <si>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</si>
  <si>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</si>
  <si>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</si>
  <si>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</si>
  <si>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</si>
  <si>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</si>
  <si>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</si>
  <si>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</si>
  <si>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</si>
  <si>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</si>
  <si>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</si>
  <si>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</si>
  <si>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</si>
  <si>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</si>
  <si>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</si>
  <si>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</si>
  <si>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</si>
  <si>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</si>
  <si>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</si>
  <si>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</si>
  <si>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</si>
  <si>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</si>
  <si>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</si>
  <si>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</si>
  <si>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</si>
  <si>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</si>
  <si>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</si>
  <si>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</si>
  <si>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</si>
  <si>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</si>
  <si>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</si>
  <si>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</si>
  <si>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</si>
  <si>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</si>
  <si>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</si>
  <si>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</si>
  <si>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</si>
  <si>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</si>
  <si>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</si>
  <si>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</si>
  <si>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</si>
  <si>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</si>
  <si>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</si>
  <si>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</si>
  <si>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</si>
  <si>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</si>
  <si>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</si>
  <si>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</si>
  <si>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</si>
  <si>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</si>
  <si>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</si>
  <si>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</si>
  <si>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</si>
  <si>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</si>
  <si>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</si>
  <si>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</si>
  <si>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</si>
  <si>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</si>
  <si>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</si>
  <si>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</si>
  <si>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</si>
  <si>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</si>
  <si>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</si>
  <si>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</si>
  <si>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</si>
  <si>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</si>
  <si>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</si>
  <si>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</si>
  <si>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</si>
  <si>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</si>
  <si>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</si>
  <si>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</si>
  <si>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</si>
  <si>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</si>
  <si>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</si>
  <si>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</si>
  <si>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</si>
  <si>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</si>
  <si>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</si>
  <si>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</si>
  <si>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</si>
  <si>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</si>
  <si>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</si>
  <si>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</si>
  <si>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</si>
  <si>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</si>
  <si>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</si>
  <si>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</si>
  <si>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</si>
  <si>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</si>
  <si>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</si>
  <si>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</si>
  <si>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</si>
  <si>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</si>
  <si>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</si>
  <si>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</si>
  <si>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</si>
  <si>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</si>
  <si>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</si>
  <si>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</si>
  <si>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</si>
  <si>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</si>
  <si>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</si>
  <si>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</si>
  <si>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</si>
  <si>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</si>
  <si>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</si>
  <si>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</si>
  <si>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</si>
  <si>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</si>
  <si>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</si>
  <si>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</si>
  <si>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</si>
  <si>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</si>
  <si>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</si>
  <si>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</si>
  <si>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</si>
  <si>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</si>
  <si>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</si>
  <si>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</si>
  <si>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</si>
  <si>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</si>
  <si>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</si>
  <si>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</si>
  <si>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</si>
  <si>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</si>
  <si>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</si>
  <si>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</si>
  <si>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</si>
  <si>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</si>
  <si>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</si>
  <si>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</si>
  <si>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</si>
  <si>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</si>
  <si>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</si>
  <si>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</si>
  <si>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</si>
  <si>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</si>
  <si>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</si>
  <si>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</si>
  <si>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</si>
  <si>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</si>
  <si>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</si>
  <si>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</si>
  <si>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</si>
  <si>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</si>
  <si>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</si>
  <si>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</si>
  <si>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</si>
  <si>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</si>
  <si>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</si>
  <si>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</si>
  <si>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</si>
  <si>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</si>
  <si>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</si>
  <si>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</si>
  <si>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</si>
  <si>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</si>
  <si>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</si>
  <si>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</si>
  <si>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</si>
  <si>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</si>
  <si>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</si>
  <si>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</si>
  <si>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</si>
  <si>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</si>
  <si>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</si>
  <si>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</si>
  <si>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</si>
  <si>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</si>
  <si>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</si>
  <si>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</si>
  <si>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</si>
  <si>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</si>
  <si>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</si>
  <si>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</si>
  <si>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</si>
  <si>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</si>
  <si>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</si>
  <si>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</si>
  <si>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</si>
  <si>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</si>
  <si>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</si>
  <si>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</si>
  <si>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</si>
  <si>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</si>
  <si>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</si>
  <si>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</si>
  <si>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</si>
  <si>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</si>
  <si>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</si>
  <si>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</si>
  <si>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</si>
  <si>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</si>
  <si>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</si>
  <si>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</si>
  <si>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</si>
  <si>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</si>
  <si>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</si>
  <si>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</si>
  <si>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</si>
  <si>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</si>
  <si>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</si>
  <si>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</si>
  <si>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</si>
  <si>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</si>
  <si>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</si>
  <si>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</si>
  <si>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</si>
  <si>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</si>
  <si>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</si>
  <si>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</si>
  <si>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</si>
  <si>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</si>
  <si>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</si>
  <si>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</si>
  <si>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</si>
  <si>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</si>
  <si>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</si>
  <si>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</si>
  <si>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</si>
  <si>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</si>
  <si>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</si>
  <si>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</si>
  <si>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</si>
  <si>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</si>
  <si>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</si>
  <si>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</si>
  <si>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</si>
  <si>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</si>
  <si>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</si>
  <si>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</si>
  <si>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</si>
  <si>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</si>
  <si>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</si>
  <si>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</si>
  <si>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</si>
  <si>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</si>
  <si>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</si>
  <si>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</si>
  <si>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</si>
  <si>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</si>
  <si>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</si>
  <si>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</si>
  <si>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</si>
  <si>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</si>
  <si>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</si>
  <si>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</si>
  <si>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</si>
  <si>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</si>
  <si>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</si>
  <si>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</si>
  <si>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</si>
  <si>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</si>
  <si>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</si>
  <si>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</si>
  <si>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</si>
  <si>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</si>
  <si>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</si>
  <si>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</si>
  <si>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</si>
  <si>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</si>
  <si>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</si>
  <si>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</si>
  <si>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</si>
  <si>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</si>
  <si>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</si>
  <si>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</si>
  <si>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</si>
  <si>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</si>
  <si>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</si>
  <si>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</si>
  <si>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</si>
  <si>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</si>
  <si>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</si>
  <si>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</si>
  <si>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</si>
  <si>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</si>
  <si>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</si>
  <si>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</si>
  <si>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</si>
  <si>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</si>
  <si>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</si>
  <si>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</si>
  <si>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</si>
  <si>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</si>
  <si>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</si>
  <si>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</si>
  <si>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</si>
  <si>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</si>
  <si>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</si>
  <si>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</si>
  <si>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</si>
  <si>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</si>
  <si>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</si>
  <si>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</si>
  <si>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</si>
  <si>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</si>
  <si>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</si>
  <si>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</si>
  <si>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</si>
  <si>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</si>
  <si>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</si>
  <si>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</si>
  <si>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</si>
  <si>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</si>
  <si>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</si>
  <si>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</si>
  <si>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</si>
  <si>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</si>
  <si>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</si>
  <si>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</si>
  <si>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</si>
  <si>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</si>
  <si>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</si>
  <si>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</si>
  <si>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</si>
  <si>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</si>
  <si>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</si>
  <si>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</si>
  <si>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</si>
  <si>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</si>
  <si>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</si>
  <si>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</si>
  <si>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</si>
  <si>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</si>
  <si>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</si>
  <si>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</si>
  <si>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</si>
  <si>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</si>
  <si>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</si>
  <si>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</si>
  <si>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</si>
  <si>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</si>
  <si>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</si>
  <si>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</si>
  <si>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</si>
  <si>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</si>
  <si>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</si>
  <si>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</si>
  <si>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</si>
  <si>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</si>
  <si>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</si>
  <si>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</si>
  <si>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</si>
  <si>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</si>
  <si>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</si>
  <si>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</si>
  <si>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</si>
  <si>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</si>
  <si>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</si>
  <si>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</si>
  <si>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</si>
  <si>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</si>
  <si>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</si>
  <si>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</si>
  <si>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</si>
  <si>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</si>
  <si>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</si>
  <si>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</si>
  <si>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</si>
  <si>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</si>
  <si>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</si>
  <si>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</si>
  <si>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</si>
  <si>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</si>
  <si>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</si>
  <si>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</si>
  <si>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</si>
  <si>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</si>
  <si>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</si>
  <si>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</si>
  <si>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</si>
  <si>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</si>
  <si>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</si>
  <si>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</si>
  <si>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</si>
  <si>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</si>
  <si>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</si>
  <si>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</si>
  <si>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</si>
  <si>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</si>
  <si>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</si>
  <si>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</si>
  <si>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</si>
  <si>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</si>
  <si>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</si>
  <si>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</si>
  <si>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</si>
  <si>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</si>
  <si>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</si>
  <si>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</si>
  <si>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</si>
  <si>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</si>
  <si>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</si>
  <si>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</si>
  <si>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</si>
  <si>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</si>
  <si>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</si>
  <si>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</si>
  <si>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</si>
  <si>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</si>
  <si>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</si>
  <si>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</si>
  <si>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</si>
  <si>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</si>
  <si>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</si>
  <si>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</si>
  <si>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</si>
  <si>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</si>
  <si>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</si>
  <si>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</si>
  <si>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</si>
  <si>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</si>
  <si>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</si>
  <si>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</si>
  <si>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</si>
  <si>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</si>
  <si>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</si>
  <si>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</si>
  <si>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</si>
  <si>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</si>
  <si>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</si>
  <si>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</si>
  <si>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</si>
  <si>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</si>
  <si>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</si>
  <si>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</si>
  <si>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</si>
  <si>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</si>
  <si>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</si>
  <si>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</si>
  <si>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</si>
  <si>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</si>
  <si>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</si>
  <si>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</si>
  <si>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</si>
  <si>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</si>
  <si>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</si>
  <si>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</si>
  <si>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</si>
  <si>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</si>
  <si>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</si>
  <si>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</si>
  <si>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</si>
  <si>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</si>
  <si>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</si>
  <si>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</si>
  <si>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</si>
  <si>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</si>
  <si>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</si>
  <si>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</si>
  <si>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</si>
  <si>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</si>
  <si>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</si>
  <si>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</si>
  <si>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</si>
  <si>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</si>
  <si>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</si>
  <si>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</si>
  <si>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</si>
  <si>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</si>
  <si>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</si>
  <si>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</si>
  <si>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</si>
  <si>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</si>
  <si>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</si>
  <si>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</si>
  <si>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</si>
  <si>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</si>
  <si>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</si>
  <si>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</si>
  <si>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</si>
  <si>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</si>
  <si>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</si>
  <si>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</si>
  <si>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</si>
  <si>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</si>
  <si>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</si>
  <si>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</si>
  <si>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</si>
  <si>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</si>
  <si>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</si>
  <si>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</si>
  <si>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</si>
  <si>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</si>
  <si>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</si>
  <si>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</si>
  <si>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</si>
  <si>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</si>
  <si>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</si>
  <si>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</si>
  <si>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</si>
  <si>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</si>
  <si>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</si>
  <si>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</si>
  <si>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</si>
  <si>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</si>
  <si>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</si>
  <si>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</si>
  <si>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</si>
  <si>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</si>
  <si>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</si>
  <si>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</si>
  <si>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</si>
  <si>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</si>
  <si>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</si>
  <si>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</si>
  <si>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</si>
  <si>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</si>
  <si>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</si>
  <si>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</si>
  <si>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</si>
  <si>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</si>
  <si>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</si>
  <si>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</si>
  <si>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</si>
  <si>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</si>
  <si>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</si>
  <si>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</si>
  <si>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</si>
  <si>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</si>
  <si>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</si>
  <si>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</si>
  <si>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</si>
  <si>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</si>
  <si>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</si>
  <si>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</si>
  <si>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</si>
  <si>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</si>
  <si>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</si>
  <si>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</si>
  <si>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</si>
  <si>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</si>
  <si>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</si>
  <si>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</si>
  <si>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</si>
  <si>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</si>
  <si>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</si>
  <si>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</si>
  <si>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</si>
  <si>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</si>
  <si>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</si>
  <si>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</si>
  <si>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</si>
  <si>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</si>
  <si>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</si>
  <si>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</si>
  <si>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</si>
  <si>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</si>
  <si>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</si>
  <si>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</si>
  <si>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</si>
  <si>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</si>
  <si>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</si>
  <si>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</si>
  <si>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</si>
  <si>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</si>
  <si>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</si>
  <si>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</si>
  <si>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</si>
  <si>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</si>
  <si>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</si>
  <si>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</si>
  <si>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</si>
  <si>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</si>
  <si>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</si>
  <si>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</si>
  <si>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</si>
  <si>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</si>
  <si>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</si>
  <si>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</si>
  <si>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</si>
  <si>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</si>
  <si>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</si>
  <si>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</si>
  <si>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</si>
  <si>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</si>
  <si>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</si>
  <si>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</si>
  <si>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</si>
  <si>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</si>
  <si>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</si>
  <si>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</si>
  <si>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</si>
  <si>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</si>
  <si>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</si>
  <si>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</si>
  <si>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</si>
  <si>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</si>
  <si>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</si>
  <si>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</si>
  <si>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</si>
  <si>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</si>
  <si>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</si>
  <si>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</si>
  <si>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</si>
  <si>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</si>
  <si>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</si>
  <si>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</si>
  <si>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</si>
  <si>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</si>
  <si>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</si>
  <si>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</si>
  <si>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</si>
  <si>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</si>
  <si>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</si>
  <si>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</si>
  <si>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</si>
  <si>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</si>
  <si>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</si>
  <si>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</si>
  <si>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</si>
  <si>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</si>
  <si>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</si>
  <si>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</si>
  <si>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</si>
  <si>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</si>
  <si>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</si>
  <si>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</si>
  <si>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</si>
  <si>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</si>
  <si>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</si>
  <si>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</si>
  <si>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</si>
  <si>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</si>
  <si>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</si>
  <si>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</si>
  <si>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</si>
  <si>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</si>
  <si>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</si>
  <si>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</si>
  <si>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</si>
  <si>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</si>
  <si>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</si>
  <si>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</si>
  <si>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</si>
  <si>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</si>
  <si>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</si>
  <si>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</si>
  <si>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</si>
  <si>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</si>
  <si>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</si>
  <si>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</si>
  <si>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</si>
  <si>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</si>
  <si>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</si>
  <si>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</si>
  <si>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</si>
  <si>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</si>
  <si>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</si>
  <si>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</si>
  <si>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</si>
  <si>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</si>
  <si>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</si>
  <si>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</si>
  <si>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</si>
  <si>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</si>
  <si>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</si>
  <si>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</si>
  <si>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</si>
  <si>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</si>
  <si>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</si>
  <si>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</si>
  <si>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</si>
  <si>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</si>
  <si>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</si>
  <si>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</si>
  <si>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</si>
  <si>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</si>
  <si>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</si>
  <si>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</si>
  <si>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</si>
  <si>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</si>
  <si>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</si>
  <si>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</si>
  <si>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</si>
  <si>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</si>
  <si>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</si>
  <si>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</si>
  <si>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</si>
  <si>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</si>
  <si>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</si>
  <si>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</si>
  <si>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</si>
  <si>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</si>
  <si>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</si>
  <si>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</si>
  <si>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</si>
  <si>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</si>
  <si>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</si>
  <si>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</si>
  <si>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</si>
  <si>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</si>
  <si>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</si>
  <si>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</si>
  <si>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</si>
  <si>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</si>
  <si>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</si>
  <si>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</si>
  <si>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</si>
  <si>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</si>
  <si>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</si>
  <si>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</si>
  <si>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</si>
  <si>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</si>
  <si>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</si>
  <si>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</si>
  <si>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</si>
  <si>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</si>
  <si>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</si>
  <si>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</si>
  <si>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</si>
  <si>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</si>
  <si>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</si>
  <si>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</si>
  <si>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</si>
  <si>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</si>
  <si>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</si>
  <si>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</si>
  <si>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</si>
  <si>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</si>
  <si>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</si>
  <si>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</si>
  <si>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</si>
  <si>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</si>
  <si>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</si>
  <si>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</si>
  <si>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</si>
  <si>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</si>
  <si>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</si>
  <si>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</si>
  <si>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</si>
  <si>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</si>
  <si>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</si>
  <si>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</si>
  <si>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</si>
  <si>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</si>
  <si>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</si>
  <si>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</si>
  <si>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</si>
  <si>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</si>
  <si>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</si>
  <si>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</si>
  <si>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</si>
  <si>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</si>
  <si>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</si>
  <si>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</si>
  <si>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</si>
  <si>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</si>
  <si>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</si>
  <si>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</si>
  <si>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</si>
  <si>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</si>
  <si>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</si>
  <si>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</si>
  <si>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</si>
  <si>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</si>
  <si>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</si>
  <si>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</si>
  <si>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</si>
  <si>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</si>
  <si>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</si>
  <si>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</si>
  <si>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</si>
  <si>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</si>
  <si>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</si>
  <si>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</si>
  <si>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</si>
  <si>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</si>
  <si>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</si>
  <si>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</si>
  <si>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</si>
  <si>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</si>
  <si>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</si>
  <si>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</si>
  <si>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</si>
  <si>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</si>
  <si>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</si>
  <si>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</si>
  <si>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</si>
  <si>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</si>
  <si>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</si>
  <si>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</si>
  <si>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</si>
  <si>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</si>
  <si>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</si>
  <si>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</si>
  <si>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</si>
  <si>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</si>
  <si>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</si>
  <si>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</si>
  <si>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</si>
  <si>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</si>
  <si>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</si>
  <si>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</si>
  <si>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</si>
  <si>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</si>
  <si>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</si>
  <si>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</si>
  <si>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</si>
  <si>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</si>
  <si>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</si>
  <si>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</si>
  <si>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</si>
  <si>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</si>
  <si>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</si>
  <si>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</si>
  <si>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</si>
  <si>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</si>
  <si>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</si>
  <si>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</si>
  <si>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</si>
  <si>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</si>
  <si>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</si>
  <si>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</si>
  <si>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</si>
  <si>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</si>
  <si>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</si>
  <si>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</si>
  <si>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</si>
  <si>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</si>
  <si>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</si>
  <si>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</si>
  <si>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</si>
  <si>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</si>
  <si>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</si>
  <si>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</si>
  <si>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</si>
  <si>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</si>
  <si>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</si>
  <si>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</si>
  <si>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</si>
  <si>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</si>
  <si>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</si>
  <si>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</si>
  <si>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</si>
  <si>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</si>
  <si>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</si>
  <si>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</si>
  <si>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</si>
  <si>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</si>
  <si>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</si>
  <si>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</si>
  <si>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</si>
  <si>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</si>
  <si>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</si>
  <si>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</si>
  <si>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</si>
  <si>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</si>
  <si>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</si>
  <si>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</si>
  <si>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</si>
  <si>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</si>
  <si>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</si>
  <si>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</si>
  <si>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</si>
  <si>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</si>
  <si>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</si>
  <si>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</si>
  <si>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</si>
  <si>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</si>
  <si>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</si>
  <si>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</si>
  <si>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</si>
  <si>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</si>
  <si>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</si>
  <si>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</si>
  <si>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</si>
  <si>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</si>
  <si>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</si>
  <si>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</si>
  <si>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</si>
  <si>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</si>
  <si>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</si>
  <si>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</si>
  <si>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</si>
  <si>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</si>
  <si>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</si>
  <si>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</si>
  <si>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</si>
  <si>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</si>
  <si>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</si>
  <si>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</si>
  <si>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</si>
  <si>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</si>
  <si>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</si>
  <si>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</si>
  <si>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</si>
  <si>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</si>
  <si>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</si>
  <si>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</si>
  <si>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</si>
  <si>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</si>
  <si>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</si>
  <si>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</si>
  <si>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</si>
  <si>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</si>
  <si>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</si>
  <si>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</si>
  <si>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</si>
  <si>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</si>
  <si>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</si>
  <si>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</si>
  <si>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</si>
  <si>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</si>
  <si>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</si>
  <si>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</si>
  <si>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</si>
  <si>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</si>
  <si>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</si>
  <si>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</si>
  <si>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</si>
  <si>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</si>
  <si>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</si>
  <si>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</si>
  <si>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</si>
  <si>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</si>
  <si>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</si>
  <si>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</si>
  <si>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</si>
  <si>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</si>
  <si>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</si>
  <si>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</si>
  <si>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</si>
  <si>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</si>
  <si>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</si>
  <si>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</si>
  <si>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</si>
  <si>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</si>
  <si>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</si>
  <si>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</si>
  <si>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</si>
  <si>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</si>
  <si>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</si>
  <si>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</si>
  <si>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</si>
  <si>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</si>
  <si>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</si>
  <si>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</si>
  <si>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</si>
  <si>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</si>
  <si>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</si>
  <si>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</si>
  <si>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</si>
  <si>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</si>
  <si>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</si>
  <si>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</si>
  <si>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</si>
  <si>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</si>
  <si>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</si>
  <si>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</si>
  <si>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</si>
  <si>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</si>
  <si>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</si>
  <si>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</si>
  <si>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</si>
  <si>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</si>
  <si>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</si>
  <si>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</si>
  <si>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</si>
  <si>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</si>
  <si>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</si>
  <si>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</si>
  <si>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</si>
  <si>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</si>
  <si>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</si>
  <si>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</si>
  <si>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</si>
  <si>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</si>
  <si>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</si>
  <si>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</si>
  <si>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</si>
  <si>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</si>
  <si>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</si>
  <si>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</si>
  <si>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</si>
  <si>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</si>
  <si>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</si>
  <si>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</si>
  <si>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</si>
  <si>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</si>
  <si>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</si>
  <si>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</si>
  <si>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</si>
  <si>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</si>
  <si>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</si>
  <si>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</si>
  <si>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</si>
  <si>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</si>
  <si>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</si>
  <si>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</si>
  <si>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</si>
  <si>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</si>
  <si>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</si>
  <si>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</si>
  <si>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</si>
  <si>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</si>
  <si>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</si>
  <si>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</si>
  <si>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</si>
  <si>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</si>
  <si>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</si>
  <si>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</si>
  <si>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</si>
  <si>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</si>
  <si>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</si>
  <si>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</si>
  <si>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</si>
  <si>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</si>
  <si>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</si>
  <si>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</si>
  <si>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</si>
  <si>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</si>
  <si>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</si>
  <si>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</si>
  <si>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</si>
  <si>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</si>
  <si>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</si>
  <si>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</si>
  <si>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</si>
  <si>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</si>
  <si>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</si>
  <si>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</si>
  <si>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</si>
  <si>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</si>
  <si>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</si>
  <si>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</si>
  <si>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</si>
  <si>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</si>
  <si>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</si>
  <si>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</si>
  <si>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</si>
  <si>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</si>
  <si>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</si>
  <si>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</si>
  <si>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</si>
  <si>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</si>
  <si>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</si>
  <si>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</si>
  <si>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</si>
  <si>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</si>
  <si>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</si>
  <si>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</si>
  <si>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</si>
  <si>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</si>
  <si>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</si>
  <si>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</si>
  <si>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</si>
  <si>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</si>
  <si>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</si>
  <si>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</si>
  <si>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</si>
  <si>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</si>
  <si>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</si>
  <si>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</si>
  <si>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</si>
  <si>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</si>
  <si>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</si>
  <si>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</si>
  <si>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</si>
  <si>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</si>
  <si>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</si>
  <si>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</si>
  <si>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</si>
  <si>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</si>
  <si>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</si>
  <si>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</si>
  <si>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</si>
  <si>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</si>
  <si>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</si>
  <si>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</si>
  <si>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</si>
  <si>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</si>
  <si>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</si>
  <si>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</si>
  <si>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</si>
  <si>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</si>
  <si>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</si>
  <si>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</si>
  <si>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</si>
  <si>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</si>
  <si>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</si>
  <si>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</si>
  <si>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</si>
  <si>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</si>
  <si>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</si>
  <si>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</si>
  <si>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</si>
  <si>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</si>
  <si>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</si>
  <si>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</si>
  <si>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</si>
  <si>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</si>
  <si>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</si>
  <si>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</si>
  <si>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</si>
  <si>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</si>
  <si>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</si>
  <si>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</si>
  <si>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</si>
  <si>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</si>
  <si>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</si>
  <si>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</si>
  <si>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</si>
  <si>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</si>
  <si>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</si>
  <si>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</si>
  <si>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</si>
  <si>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</si>
  <si>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</si>
  <si>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</si>
  <si>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</si>
  <si>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</si>
  <si>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</si>
  <si>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</si>
  <si>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</si>
  <si>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</si>
  <si>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</si>
  <si>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</si>
  <si>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</si>
  <si>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</si>
  <si>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</si>
  <si>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</si>
  <si>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</si>
  <si>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</si>
  <si>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</si>
  <si>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</si>
  <si>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</si>
  <si>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</si>
  <si>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</si>
  <si>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</si>
  <si>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</si>
  <si>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</si>
  <si>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</si>
  <si>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</si>
  <si>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</si>
  <si>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</si>
  <si>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</si>
  <si>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</si>
  <si>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</si>
  <si>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</si>
  <si>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</si>
  <si>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</si>
  <si>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</si>
  <si>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</si>
  <si>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</si>
  <si>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</si>
  <si>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</si>
  <si>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</si>
  <si>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</si>
  <si>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</si>
  <si>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</si>
  <si>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</si>
  <si>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</si>
  <si>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</si>
  <si>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</si>
  <si>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</si>
  <si>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</si>
  <si>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</si>
  <si>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</si>
  <si>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</si>
  <si>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</si>
  <si>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</si>
  <si>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</si>
  <si>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</si>
  <si>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</si>
  <si>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</si>
  <si>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</si>
  <si>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</si>
  <si>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</si>
  <si>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</si>
  <si>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</si>
  <si>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</si>
  <si>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</si>
  <si>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</si>
  <si>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</si>
  <si>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</si>
  <si>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</si>
  <si>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</si>
  <si>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</si>
  <si>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</si>
  <si>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</si>
  <si>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</si>
  <si>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</si>
  <si>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</si>
  <si>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</si>
  <si>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</si>
  <si>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</si>
  <si>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</si>
  <si>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</si>
  <si>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</si>
  <si>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</si>
  <si>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</si>
  <si>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</si>
  <si>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</si>
  <si>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</si>
  <si>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</si>
  <si>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</si>
  <si>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</si>
  <si>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</si>
  <si>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</si>
  <si>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</si>
  <si>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</si>
  <si>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</si>
  <si>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</si>
  <si>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</si>
  <si>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</si>
  <si>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</si>
  <si>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</si>
  <si>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</si>
  <si>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</si>
  <si>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</si>
  <si>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</si>
  <si>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</si>
  <si>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</si>
  <si>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</si>
  <si>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</si>
  <si>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</si>
  <si>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</si>
  <si>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</si>
  <si>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</si>
  <si>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</si>
  <si>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</si>
  <si>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</si>
  <si>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</si>
  <si>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</si>
  <si>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</si>
  <si>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</si>
  <si>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</si>
  <si>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</si>
  <si>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</si>
  <si>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</si>
  <si>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</si>
  <si>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</si>
  <si>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</si>
  <si>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</si>
  <si>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</si>
  <si>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</si>
  <si>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</si>
  <si>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</si>
  <si>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</si>
  <si>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</si>
  <si>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</si>
  <si>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</si>
  <si>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</si>
  <si>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</si>
  <si>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</si>
  <si>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</si>
  <si>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</si>
  <si>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</si>
  <si>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</si>
  <si>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</si>
  <si>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</si>
  <si>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</si>
  <si>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</si>
  <si>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</si>
  <si>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</si>
  <si>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</si>
  <si>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</si>
  <si>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</si>
  <si>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</si>
  <si>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</si>
  <si>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</si>
  <si>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</si>
  <si>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</si>
  <si>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</si>
  <si>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</si>
  <si>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</si>
  <si>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</si>
  <si>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</si>
  <si>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</si>
  <si>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</si>
  <si>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</si>
  <si>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</si>
  <si>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</si>
  <si>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</si>
  <si>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</si>
  <si>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</si>
  <si>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</si>
  <si>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</si>
  <si>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</si>
  <si>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</si>
  <si>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</si>
  <si>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</si>
  <si>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</si>
  <si>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</si>
  <si>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</si>
  <si>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</si>
  <si>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</si>
  <si>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</si>
  <si>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</si>
  <si>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</si>
  <si>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</si>
  <si>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</si>
  <si>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</si>
  <si>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</si>
  <si>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</si>
  <si>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</si>
  <si>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</si>
  <si>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</si>
  <si>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</si>
  <si>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</si>
  <si>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</si>
  <si>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</si>
  <si>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</si>
  <si>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</si>
  <si>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</si>
  <si>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</si>
  <si>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</si>
  <si>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</si>
  <si>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</si>
  <si>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</si>
  <si>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</si>
  <si>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</si>
  <si>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</si>
  <si>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</si>
  <si>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</si>
  <si>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</si>
  <si>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</si>
  <si>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</si>
  <si>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</si>
  <si>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</si>
  <si>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</si>
  <si>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</si>
  <si>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</si>
  <si>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</si>
  <si>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</si>
  <si>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</si>
  <si>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</si>
  <si>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</si>
  <si>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</si>
  <si>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</si>
  <si>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</si>
  <si>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</si>
  <si>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</si>
  <si>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</si>
  <si>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</si>
  <si>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</si>
  <si>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</si>
  <si>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</si>
  <si>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</si>
  <si>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</si>
  <si>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</si>
  <si>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</si>
  <si>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</si>
  <si>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</si>
  <si>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</si>
  <si>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</si>
  <si>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</si>
  <si>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</si>
  <si>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</si>
  <si>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</si>
  <si>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</si>
  <si>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</si>
  <si>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</si>
  <si>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</si>
  <si>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</si>
  <si>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</si>
  <si>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</si>
  <si>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</si>
  <si>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</si>
  <si>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</si>
  <si>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</si>
  <si>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</si>
  <si>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</si>
  <si>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</si>
  <si>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</si>
  <si>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</si>
  <si>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</si>
  <si>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</si>
  <si>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</si>
  <si>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</si>
  <si>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</si>
  <si>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</si>
  <si>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</si>
  <si>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</si>
  <si>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</si>
  <si>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</si>
  <si>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</si>
  <si>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</si>
  <si>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</si>
  <si>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</si>
  <si>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</si>
  <si>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</si>
  <si>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</si>
  <si>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</si>
  <si>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</si>
  <si>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</si>
  <si>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</si>
  <si>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</si>
  <si>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</si>
  <si>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</si>
  <si>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</si>
  <si>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</si>
  <si>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</si>
  <si>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</si>
  <si>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</si>
  <si>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</si>
  <si>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</si>
  <si>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</si>
  <si>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</si>
  <si>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</si>
  <si>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</si>
  <si>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</si>
  <si>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</si>
  <si>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</si>
  <si>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</si>
  <si>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</si>
  <si>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</si>
  <si>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</si>
  <si>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</si>
  <si>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</si>
  <si>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</si>
  <si>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</si>
  <si>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</si>
  <si>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</si>
  <si>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</si>
  <si>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</si>
  <si>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</si>
  <si>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</si>
  <si>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</si>
  <si>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</si>
  <si>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</si>
  <si>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</si>
  <si>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</si>
  <si>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</si>
  <si>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</si>
  <si>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</si>
  <si>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</si>
  <si>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</si>
  <si>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</si>
  <si>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</si>
  <si>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</si>
  <si>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</si>
  <si>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</si>
  <si>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</si>
  <si>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</si>
  <si>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</si>
  <si>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</si>
  <si>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</si>
  <si>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</si>
  <si>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</si>
  <si>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</si>
  <si>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</si>
  <si>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</si>
  <si>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</si>
  <si>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</si>
  <si>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</si>
  <si>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</si>
  <si>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</si>
  <si>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</si>
  <si>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</si>
  <si>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</si>
  <si>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</si>
  <si>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</si>
  <si>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</si>
  <si>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</si>
  <si>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</si>
  <si>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</si>
  <si>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</si>
  <si>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</si>
  <si>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</si>
  <si>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</si>
  <si>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</si>
  <si>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</si>
  <si>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</si>
  <si>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</si>
  <si>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</si>
  <si>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</si>
  <si>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</si>
  <si>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</si>
  <si>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</si>
  <si>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</si>
  <si>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</si>
  <si>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</si>
  <si>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</si>
  <si>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</si>
  <si>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</si>
  <si>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</si>
  <si>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</si>
  <si>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</si>
  <si>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</si>
  <si>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</si>
  <si>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</si>
  <si>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</si>
  <si>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</si>
  <si>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</si>
  <si>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</si>
  <si>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</si>
  <si>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</si>
  <si>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</si>
  <si>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</si>
  <si>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</si>
  <si>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</si>
  <si>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</si>
  <si>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</si>
  <si>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</si>
  <si>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</si>
  <si>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</si>
  <si>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</si>
  <si>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</si>
  <si>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</si>
  <si>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</si>
  <si>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</si>
  <si>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</si>
  <si>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</si>
  <si>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</si>
  <si>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</si>
  <si>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</si>
  <si>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</si>
  <si>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</si>
  <si>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</si>
  <si>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</si>
  <si>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</si>
  <si>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</si>
  <si>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</si>
  <si>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</si>
  <si>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</si>
  <si>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</si>
  <si>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</si>
  <si>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</si>
  <si>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</si>
  <si>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</si>
  <si>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</si>
  <si>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</si>
  <si>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</si>
  <si>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</si>
  <si>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</si>
  <si>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</si>
  <si>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</si>
  <si>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</si>
  <si>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</si>
  <si>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</si>
  <si>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</si>
  <si>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</si>
  <si>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</si>
  <si>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</si>
  <si>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</si>
  <si>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</si>
  <si>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</si>
  <si>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</si>
  <si>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</si>
  <si>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</si>
  <si>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</si>
  <si>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</si>
  <si>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</si>
  <si>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</si>
  <si>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</si>
  <si>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</si>
  <si>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</si>
  <si>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</si>
  <si>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</si>
  <si>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</si>
  <si>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</si>
  <si>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</si>
  <si>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</si>
  <si>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</si>
  <si>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</si>
  <si>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</si>
  <si>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</si>
  <si>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</si>
  <si>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</si>
  <si>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</si>
  <si>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</si>
  <si>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</si>
  <si>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</si>
  <si>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</si>
  <si>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</si>
  <si>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</si>
  <si>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</si>
  <si>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</si>
  <si>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</si>
  <si>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</si>
  <si>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</si>
  <si>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</si>
  <si>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</si>
  <si>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</si>
  <si>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</si>
  <si>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</si>
  <si>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</si>
  <si>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</si>
  <si>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</si>
  <si>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</si>
  <si>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</si>
  <si>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</si>
  <si>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</si>
  <si>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</si>
  <si>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</si>
  <si>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</si>
  <si>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</si>
  <si>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</si>
  <si>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</si>
  <si>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</si>
  <si>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</si>
  <si>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</si>
  <si>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</si>
  <si>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</si>
  <si>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</si>
  <si>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</si>
  <si>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</si>
  <si>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</si>
  <si>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</si>
  <si>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</si>
  <si>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</si>
  <si>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</si>
  <si>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</si>
  <si>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</si>
  <si>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</si>
  <si>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</si>
  <si>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</si>
  <si>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</si>
  <si>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</si>
  <si>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</si>
  <si>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</si>
  <si>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</si>
  <si>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</si>
  <si>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</si>
  <si>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</si>
  <si>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</si>
  <si>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</si>
  <si>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</si>
  <si>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</si>
  <si>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</si>
  <si>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</si>
  <si>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</si>
  <si>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</si>
  <si>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</si>
  <si>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</si>
  <si>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</si>
  <si>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</si>
  <si>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</si>
  <si>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</si>
  <si>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</si>
  <si>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</si>
  <si>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</si>
  <si>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</si>
  <si>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</si>
  <si>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</si>
  <si>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</si>
  <si>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</si>
  <si>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</si>
  <si>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</si>
  <si>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</si>
  <si>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</si>
  <si>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</si>
  <si>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</si>
  <si>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</si>
  <si>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</si>
  <si>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</si>
  <si>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</si>
  <si>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</si>
  <si>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</si>
  <si>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</si>
  <si>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</si>
  <si>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</si>
  <si>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</si>
  <si>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</si>
  <si>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</si>
  <si>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</si>
  <si>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</si>
  <si>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</si>
  <si>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</si>
  <si>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</si>
  <si>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</si>
  <si>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</si>
  <si>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</si>
  <si>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</si>
  <si>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</si>
  <si>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</si>
  <si>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</si>
  <si>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</si>
  <si>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</si>
  <si>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</si>
  <si>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</si>
  <si>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</si>
  <si>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</si>
  <si>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</si>
  <si>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</si>
  <si>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</si>
  <si>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</si>
  <si>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</si>
  <si>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</si>
  <si>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</si>
  <si>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</si>
  <si>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</si>
  <si>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</si>
  <si>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</si>
  <si>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</si>
  <si>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</si>
  <si>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</si>
  <si>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</si>
  <si>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</si>
  <si>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</si>
  <si>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</si>
  <si>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</si>
  <si>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</si>
  <si>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</si>
  <si>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</si>
  <si>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</si>
  <si>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</si>
  <si>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</si>
  <si>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</si>
  <si>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</si>
  <si>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</si>
  <si>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</si>
  <si>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</si>
  <si>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</si>
  <si>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</si>
  <si>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</si>
  <si>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</si>
  <si>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</si>
  <si>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</si>
  <si>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</si>
  <si>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</si>
  <si>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</si>
  <si>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</si>
  <si>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</si>
  <si>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</si>
  <si>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</si>
  <si>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</si>
  <si>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</si>
  <si>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</si>
  <si>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</si>
  <si>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</si>
  <si>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</si>
  <si>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</si>
  <si>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</si>
  <si>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</si>
  <si>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</si>
  <si>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</si>
  <si>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</si>
  <si>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</si>
  <si>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</si>
  <si>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</si>
  <si>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</si>
  <si>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</si>
  <si>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</si>
  <si>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</si>
  <si>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</si>
  <si>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</si>
  <si>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</si>
  <si>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</si>
  <si>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</si>
  <si>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</si>
  <si>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</si>
  <si>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</si>
  <si>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</si>
  <si>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</si>
  <si>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</si>
  <si>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</si>
  <si>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</si>
  <si>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</si>
  <si>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</si>
  <si>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</si>
  <si>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</si>
  <si>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</si>
  <si>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</si>
  <si>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</si>
  <si>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</si>
  <si>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</si>
  <si>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</si>
  <si>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</si>
  <si>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</si>
  <si>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</si>
  <si>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</si>
  <si>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</si>
  <si>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</si>
  <si>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</si>
  <si>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</si>
  <si>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</si>
  <si>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</si>
  <si>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</si>
  <si>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</si>
  <si>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</si>
  <si>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</si>
  <si>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</si>
  <si>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</si>
  <si>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</si>
  <si>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</si>
  <si>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</si>
  <si>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</si>
  <si>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</si>
  <si>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</si>
  <si>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</si>
  <si>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</si>
  <si>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</si>
  <si>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</si>
  <si>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</si>
  <si>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</si>
  <si>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</si>
  <si>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</si>
  <si>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</si>
  <si>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</si>
  <si>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</si>
  <si>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</si>
  <si>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</si>
  <si>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</si>
  <si>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</si>
  <si>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</si>
  <si>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</si>
  <si>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</si>
  <si>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</si>
  <si>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</si>
  <si>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</si>
  <si>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</si>
  <si>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</si>
  <si>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</si>
  <si>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</si>
  <si>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</si>
  <si>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</si>
  <si>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</si>
  <si>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</si>
  <si>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</si>
  <si>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</si>
  <si>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</si>
  <si>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</si>
  <si>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</si>
  <si>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</si>
  <si>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</si>
  <si>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</si>
  <si>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</si>
  <si>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</si>
  <si>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</si>
  <si>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</si>
  <si>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</si>
  <si>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</si>
  <si>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</si>
  <si>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</si>
  <si>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</si>
  <si>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</si>
  <si>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</si>
  <si>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</si>
  <si>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</si>
  <si>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</si>
  <si>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</si>
  <si>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</si>
  <si>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</si>
  <si>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</si>
  <si>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</si>
  <si>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</si>
  <si>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</si>
  <si>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</si>
  <si>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</si>
  <si>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</si>
  <si>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</si>
  <si>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</si>
  <si>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</si>
  <si>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</si>
  <si>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</si>
  <si>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</si>
  <si>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</si>
  <si>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</si>
  <si>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</si>
  <si>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</si>
  <si>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</si>
  <si>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</si>
  <si>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</si>
  <si>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</si>
  <si>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</si>
  <si>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</si>
  <si>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</si>
  <si>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</si>
  <si>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</si>
  <si>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</si>
  <si>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</si>
  <si>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</si>
  <si>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</si>
  <si>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</si>
  <si>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</si>
  <si>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</si>
  <si>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</si>
  <si>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</si>
  <si>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</si>
  <si>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</si>
  <si>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</si>
  <si>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</si>
  <si>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</si>
  <si>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</si>
  <si>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</si>
  <si>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</si>
  <si>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</si>
  <si>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</si>
  <si>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</si>
  <si>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</si>
  <si>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</si>
  <si>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</si>
  <si>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</si>
  <si>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</si>
  <si>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</si>
  <si>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</si>
  <si>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</si>
  <si>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</si>
  <si>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</si>
  <si>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</si>
  <si>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</si>
  <si>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</si>
  <si>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</si>
  <si>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</si>
  <si>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</si>
  <si>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</si>
  <si>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</si>
  <si>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</si>
  <si>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</si>
  <si>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</si>
  <si>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</si>
  <si>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</si>
  <si>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</si>
  <si>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</si>
  <si>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</si>
  <si>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</si>
  <si>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</si>
  <si>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</si>
  <si>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</si>
  <si>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</si>
  <si>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</si>
  <si>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</si>
  <si>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</si>
  <si>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</si>
  <si>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</si>
  <si>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</si>
  <si>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</si>
  <si>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</si>
  <si>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</si>
  <si>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</si>
  <si>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</si>
  <si>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</si>
  <si>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</si>
  <si>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</si>
  <si>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</si>
  <si>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</si>
  <si>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</si>
  <si>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</si>
  <si>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</si>
  <si>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</si>
  <si>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</si>
  <si>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</si>
  <si>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</si>
  <si>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</si>
  <si>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</si>
  <si>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</si>
  <si>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</si>
  <si>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</si>
  <si>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</si>
  <si>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</si>
  <si>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</si>
  <si>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</si>
  <si>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</si>
  <si>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</si>
  <si>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</si>
  <si>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</si>
  <si>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</si>
  <si>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</si>
  <si>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</si>
  <si>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</si>
  <si>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</si>
  <si>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</si>
  <si>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</si>
  <si>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</si>
  <si>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</si>
  <si>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</si>
  <si>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</si>
  <si>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</si>
  <si>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</si>
  <si>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</si>
  <si>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</si>
  <si>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</si>
  <si>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</si>
  <si>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</si>
  <si>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</si>
  <si>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</si>
  <si>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</si>
  <si>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</si>
  <si>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</si>
  <si>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</si>
  <si>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</si>
  <si>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</si>
  <si>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</si>
  <si>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</si>
  <si>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</si>
  <si>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</si>
  <si>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</si>
  <si>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</si>
  <si>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</si>
  <si>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</si>
  <si>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</si>
  <si>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</si>
  <si>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</si>
  <si>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</si>
  <si>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</si>
  <si>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</si>
  <si>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</si>
  <si>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</si>
  <si>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</si>
  <si>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</si>
  <si>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</si>
  <si>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</si>
  <si>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</si>
  <si>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</si>
  <si>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</si>
  <si>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</si>
  <si>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</si>
  <si>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</si>
  <si>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</si>
  <si>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</si>
  <si>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</si>
  <si>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</si>
  <si>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</si>
  <si>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</si>
  <si>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</si>
  <si>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</si>
  <si>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</si>
  <si>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</si>
  <si>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</si>
  <si>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</si>
  <si>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</si>
  <si>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</si>
  <si>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</si>
  <si>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</si>
  <si>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</si>
  <si>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</si>
  <si>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</si>
  <si>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</si>
  <si>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</si>
  <si>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</si>
  <si>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</si>
  <si>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</si>
  <si>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</si>
  <si>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</si>
  <si>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</si>
  <si>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</si>
  <si>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</si>
  <si>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</si>
  <si>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</si>
  <si>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</si>
  <si>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</si>
  <si>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</si>
  <si>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</si>
  <si>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</si>
  <si>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</si>
  <si>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</si>
  <si>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</si>
  <si>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</si>
  <si>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</si>
  <si>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</si>
  <si>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</si>
  <si>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</si>
  <si>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</si>
  <si>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</si>
  <si>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</si>
  <si>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</si>
  <si>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</si>
  <si>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</si>
  <si>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</si>
  <si>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</si>
  <si>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</si>
  <si>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</si>
  <si>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</si>
  <si>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</si>
  <si>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</si>
  <si>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</si>
  <si>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</si>
  <si>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</si>
  <si>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</si>
  <si>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</si>
  <si>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</si>
  <si>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</si>
  <si>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</si>
  <si>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</si>
  <si>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</si>
  <si>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</si>
  <si>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</si>
  <si>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</si>
  <si>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</si>
  <si>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</si>
  <si>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</si>
  <si>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</si>
  <si>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</si>
  <si>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</si>
  <si>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</si>
  <si>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</si>
  <si>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</si>
  <si>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</si>
  <si>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</si>
  <si>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</si>
  <si>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</si>
  <si>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</si>
  <si>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</si>
  <si>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</si>
  <si>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</si>
  <si>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</si>
  <si>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</si>
  <si>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</si>
  <si>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</si>
  <si>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</si>
  <si>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</si>
  <si>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</si>
  <si>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</si>
  <si>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</si>
  <si>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</si>
  <si>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</si>
  <si>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</si>
  <si>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</si>
  <si>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</si>
  <si>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</si>
  <si>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</si>
  <si>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</si>
  <si>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</si>
  <si>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</si>
  <si>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</si>
  <si>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</si>
  <si>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</si>
  <si>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</si>
  <si>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</si>
  <si>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</si>
  <si>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</si>
  <si>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</si>
  <si>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</si>
  <si>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</si>
  <si>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</si>
  <si>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</si>
  <si>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</si>
  <si>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</si>
  <si>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</si>
  <si>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</si>
  <si>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</si>
  <si>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</si>
  <si>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</si>
  <si>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</si>
  <si>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</si>
  <si>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</si>
  <si>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</si>
  <si>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</si>
  <si>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</si>
  <si>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</si>
  <si>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</si>
  <si>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</si>
  <si>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</si>
  <si>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</si>
  <si>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</si>
  <si>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</si>
  <si>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</si>
  <si>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</si>
  <si>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</si>
  <si>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</si>
  <si>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</si>
  <si>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</si>
  <si>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</si>
  <si>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</si>
  <si>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</si>
  <si>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</si>
  <si>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</si>
  <si>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</si>
  <si>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</si>
  <si>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</si>
  <si>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</si>
  <si>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</si>
  <si>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</si>
  <si>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</si>
  <si>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</si>
  <si>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</si>
  <si>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</si>
  <si>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</si>
  <si>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</si>
  <si>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</si>
  <si>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</si>
  <si>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</si>
  <si>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</si>
  <si>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</si>
  <si>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</si>
  <si>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</si>
  <si>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</si>
  <si>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</si>
  <si>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</si>
  <si>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</si>
  <si>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</si>
  <si>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</si>
  <si>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</si>
  <si>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</si>
  <si>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</si>
  <si>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</si>
  <si>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</si>
  <si>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</si>
  <si>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</si>
  <si>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</si>
  <si>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</si>
  <si>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</si>
  <si>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</si>
  <si>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</si>
  <si>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</si>
  <si>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</si>
  <si>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</si>
  <si>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</si>
  <si>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</si>
  <si>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</si>
  <si>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</si>
  <si>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</si>
  <si>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</si>
  <si>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</si>
  <si>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</si>
  <si>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</si>
  <si>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</si>
  <si>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</si>
  <si>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</si>
  <si>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</si>
  <si>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</si>
  <si>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</si>
  <si>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</si>
  <si>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</si>
  <si>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</si>
  <si>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</si>
  <si>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</si>
  <si>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</si>
  <si>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</si>
  <si>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</si>
  <si>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</si>
  <si>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</si>
  <si>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</si>
  <si>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</si>
  <si>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</si>
  <si>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</si>
  <si>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</si>
  <si>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</si>
  <si>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</si>
  <si>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</si>
  <si>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</si>
  <si>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</si>
  <si>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</si>
  <si>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</si>
  <si>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</si>
  <si>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</si>
  <si>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</si>
  <si>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</si>
  <si>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</si>
  <si>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</si>
  <si>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</si>
  <si>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</si>
  <si>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</si>
  <si>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</si>
  <si>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</si>
  <si>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</si>
  <si>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</si>
  <si>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</si>
  <si>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</si>
  <si>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</si>
  <si>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</si>
  <si>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</si>
  <si>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</si>
  <si>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</si>
  <si>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</si>
  <si>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</si>
  <si>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</si>
  <si>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</si>
  <si>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</si>
  <si>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</si>
  <si>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</si>
  <si>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</si>
  <si>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</si>
  <si>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</si>
  <si>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</si>
  <si>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</si>
  <si>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</si>
  <si>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</si>
  <si>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</si>
  <si>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</si>
  <si>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</si>
  <si>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</si>
  <si>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</si>
  <si>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</si>
  <si>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</si>
  <si>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</si>
  <si>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</si>
  <si>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</si>
  <si>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</si>
  <si>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</si>
  <si>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</si>
  <si>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</si>
  <si>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</si>
  <si>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</si>
  <si>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</si>
  <si>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</si>
  <si>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</si>
  <si>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</si>
  <si>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</si>
  <si>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</si>
  <si>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</si>
  <si>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</si>
  <si>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</si>
  <si>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</si>
  <si>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</si>
  <si>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</si>
  <si>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</si>
  <si>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</si>
  <si>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</si>
  <si>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</si>
  <si>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</si>
  <si>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</si>
  <si>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</si>
  <si>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</si>
  <si>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</si>
  <si>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</si>
  <si>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</si>
  <si>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</si>
  <si>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</si>
  <si>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</si>
  <si>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</si>
  <si>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</si>
  <si>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</si>
  <si>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</si>
  <si>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</si>
  <si>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</si>
  <si>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</si>
  <si>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</si>
  <si>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</si>
  <si>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</si>
  <si>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</si>
  <si>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</si>
  <si>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</si>
  <si>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</si>
  <si>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</si>
  <si>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</si>
  <si>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</si>
  <si>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</si>
  <si>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</si>
  <si>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</si>
  <si>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</si>
  <si>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</si>
  <si>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</si>
  <si>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</si>
  <si>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</si>
  <si>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</si>
  <si>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</si>
  <si>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</si>
  <si>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</si>
  <si>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</si>
  <si>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</si>
  <si>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</si>
  <si>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</si>
  <si>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</si>
  <si>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</si>
  <si>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</si>
  <si>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</si>
  <si>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</si>
  <si>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</si>
  <si>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</si>
  <si>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</si>
  <si>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</si>
  <si>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</si>
  <si>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</si>
  <si>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</si>
  <si>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</si>
  <si>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</si>
  <si>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</si>
  <si>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</si>
  <si>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</si>
  <si>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</si>
  <si>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</si>
  <si>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</si>
  <si>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</si>
  <si>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</si>
  <si>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</si>
  <si>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</si>
  <si>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</si>
  <si>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</si>
  <si>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</si>
  <si>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</si>
  <si>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</si>
  <si>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</si>
  <si>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</si>
  <si>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</si>
  <si>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</si>
  <si>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</si>
  <si>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</si>
  <si>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</si>
  <si>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</si>
  <si>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</si>
  <si>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</si>
  <si>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</si>
  <si>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</si>
  <si>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</si>
  <si>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</si>
  <si>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</si>
  <si>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</si>
  <si>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</si>
  <si>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</si>
  <si>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</si>
  <si>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</si>
  <si>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</si>
  <si>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</si>
  <si>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</si>
  <si>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</si>
  <si>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</si>
  <si>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</si>
  <si>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</si>
  <si>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</si>
  <si>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</si>
  <si>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</si>
  <si>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</si>
  <si>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</si>
  <si>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</si>
  <si>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</si>
  <si>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</si>
  <si>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</si>
  <si>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</si>
  <si>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</si>
  <si>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</si>
  <si>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</si>
  <si>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</si>
  <si>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</si>
  <si>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</si>
  <si>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</si>
  <si>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</si>
  <si>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</si>
  <si>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</si>
  <si>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</si>
  <si>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</si>
  <si>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</si>
  <si>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</si>
  <si>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</si>
  <si>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</si>
  <si>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</si>
  <si>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</si>
  <si>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</si>
  <si>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</si>
  <si>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</si>
  <si>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</si>
  <si>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</si>
  <si>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</si>
  <si>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</si>
  <si>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</si>
  <si>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</si>
  <si>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</si>
  <si>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</si>
  <si>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</si>
  <si>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</si>
  <si>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</si>
  <si>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</si>
  <si>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</si>
  <si>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</si>
  <si>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</si>
  <si>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</si>
  <si>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</si>
  <si>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</si>
  <si>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</si>
  <si>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</si>
  <si>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</si>
  <si>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</si>
  <si>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</si>
  <si>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</si>
  <si>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</si>
  <si>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</si>
  <si>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</si>
  <si>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</si>
  <si>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</si>
  <si>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</si>
  <si>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</si>
  <si>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</si>
  <si>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</si>
  <si>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</si>
  <si>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</si>
  <si>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</si>
  <si>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</si>
  <si>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</si>
  <si>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</si>
  <si>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</si>
  <si>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</si>
  <si>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</si>
  <si>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</si>
  <si>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</si>
  <si>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</si>
  <si>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</si>
  <si>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</si>
  <si>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</si>
  <si>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</si>
  <si>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</si>
  <si>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</si>
  <si>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</si>
  <si>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</si>
  <si>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</si>
  <si>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</si>
  <si>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</si>
  <si>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</si>
  <si>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</si>
  <si>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</si>
  <si>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</si>
  <si>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</si>
  <si>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</si>
  <si>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</si>
  <si>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</si>
  <si>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</si>
  <si>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</si>
  <si>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</si>
  <si>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</si>
  <si>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</si>
  <si>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</si>
  <si>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</si>
  <si>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</si>
  <si>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</si>
  <si>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</si>
  <si>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</si>
  <si>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</si>
  <si>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</si>
  <si>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</si>
  <si>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</si>
  <si>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</si>
  <si>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</si>
  <si>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</si>
  <si>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</si>
  <si>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</si>
  <si>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</si>
  <si>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</si>
  <si>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</si>
  <si>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</si>
  <si>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</si>
  <si>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</si>
  <si>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</si>
  <si>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</si>
  <si>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</si>
  <si>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</si>
  <si>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</si>
  <si>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</si>
  <si>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</si>
  <si>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</si>
  <si>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</si>
  <si>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</si>
  <si>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</si>
  <si>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</si>
  <si>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</si>
  <si>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</si>
  <si>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</si>
  <si>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</si>
  <si>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</si>
  <si>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</si>
  <si>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</si>
  <si>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</si>
  <si>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</si>
  <si>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</si>
  <si>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</si>
  <si>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</si>
  <si>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</si>
  <si>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</si>
  <si>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</si>
  <si>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</si>
  <si>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</si>
  <si>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</si>
  <si>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</si>
  <si>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</si>
  <si>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</si>
  <si>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</si>
  <si>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</si>
  <si>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</si>
  <si>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</si>
  <si>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</si>
  <si>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</si>
  <si>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</si>
  <si>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</si>
  <si>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</si>
  <si>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</si>
  <si>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</si>
  <si>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</si>
  <si>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</si>
  <si>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</si>
  <si>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</si>
  <si>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</si>
  <si>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</si>
  <si>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</si>
  <si>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</si>
  <si>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</si>
  <si>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</si>
  <si>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</si>
  <si>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</si>
  <si>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</si>
  <si>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</si>
  <si>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</si>
  <si>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</si>
  <si>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</si>
  <si>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</si>
  <si>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</si>
  <si>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</si>
  <si>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</si>
  <si>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</si>
  <si>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</si>
  <si>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</si>
  <si>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</si>
  <si>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</si>
  <si>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</si>
  <si>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</si>
  <si>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</si>
  <si>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</si>
  <si>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</si>
  <si>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</si>
  <si>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</si>
  <si>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</si>
  <si>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</si>
  <si>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</si>
  <si>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</si>
  <si>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</si>
  <si>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</si>
  <si>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</si>
  <si>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</si>
  <si>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</si>
  <si>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</si>
  <si>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</si>
  <si>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</si>
  <si>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</si>
  <si>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</si>
  <si>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</si>
  <si>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</si>
  <si>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</si>
  <si>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</si>
  <si>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</si>
  <si>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</si>
  <si>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</si>
  <si>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</si>
  <si>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</si>
  <si>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</si>
  <si>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</si>
  <si>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</si>
  <si>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</si>
  <si>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</si>
  <si>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</si>
  <si>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</si>
  <si>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</si>
  <si>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</si>
  <si>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</si>
  <si>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</si>
  <si>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</si>
  <si>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</si>
  <si>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</si>
  <si>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</si>
  <si>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</si>
  <si>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</si>
  <si>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</si>
  <si>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</si>
  <si>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</si>
  <si>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</si>
  <si>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</si>
  <si>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</si>
  <si>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</si>
  <si>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</si>
  <si>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</si>
  <si>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</si>
  <si>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</si>
  <si>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</si>
  <si>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</si>
  <si>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</si>
  <si>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</si>
  <si>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</si>
  <si>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</si>
  <si>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</si>
  <si>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</si>
  <si>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</si>
  <si>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</si>
  <si>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</si>
  <si>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</si>
  <si>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</si>
  <si>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</si>
  <si>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</si>
  <si>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</si>
  <si>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</si>
  <si>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</si>
  <si>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</si>
  <si>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</si>
  <si>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</si>
  <si>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</si>
  <si>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</si>
  <si>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</si>
  <si>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</si>
  <si>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</si>
  <si>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</si>
  <si>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</si>
  <si>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</si>
  <si>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</si>
  <si>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</si>
  <si>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</si>
  <si>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</si>
  <si>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</si>
  <si>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</si>
  <si>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</si>
  <si>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</si>
  <si>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</si>
  <si>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</si>
  <si>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</si>
  <si>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</si>
  <si>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</si>
  <si>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</si>
  <si>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</si>
  <si>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</si>
  <si>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</si>
  <si>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</si>
  <si>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</si>
  <si>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</si>
  <si>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</si>
  <si>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</si>
  <si>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</si>
  <si>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</si>
  <si>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</si>
  <si>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</si>
  <si>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</si>
  <si>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</si>
  <si>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</si>
  <si>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</si>
  <si>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</si>
  <si>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</si>
  <si>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</si>
  <si>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</si>
  <si>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</si>
  <si>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</si>
  <si>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</si>
  <si>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</si>
  <si>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</si>
  <si>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</si>
  <si>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</si>
  <si>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</si>
  <si>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</si>
  <si>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</si>
  <si>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</si>
  <si>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</si>
  <si>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</si>
  <si>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</si>
  <si>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</si>
  <si>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</si>
  <si>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</si>
  <si>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</si>
  <si>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</si>
  <si>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</si>
  <si>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</si>
  <si>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</si>
  <si>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</si>
  <si>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</si>
  <si>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</si>
  <si>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</si>
  <si>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</si>
  <si>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</si>
  <si>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</si>
  <si>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</si>
  <si>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</si>
  <si>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</si>
  <si>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</si>
  <si>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</si>
  <si>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</si>
  <si>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</si>
  <si>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</si>
  <si>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</si>
  <si>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</si>
  <si>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</si>
  <si>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</si>
  <si>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</si>
  <si>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</si>
  <si>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</si>
  <si>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</si>
  <si>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</si>
  <si>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</si>
  <si>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</si>
  <si>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</si>
  <si>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</si>
  <si>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</si>
  <si>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</si>
  <si>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</si>
  <si>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</si>
  <si>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</si>
  <si>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</si>
  <si>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</si>
  <si>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</si>
  <si>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</si>
  <si>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</si>
  <si>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</si>
  <si>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</si>
  <si>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</si>
  <si>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</si>
  <si>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</si>
  <si>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</si>
  <si>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</si>
  <si>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</si>
  <si>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</si>
  <si>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</si>
  <si>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</si>
  <si>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</si>
  <si>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</si>
  <si>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</si>
  <si>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</si>
  <si>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</si>
  <si>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</si>
  <si>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</si>
  <si>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</si>
  <si>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</si>
  <si>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</si>
  <si>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</si>
  <si>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</si>
  <si>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</si>
  <si>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</si>
  <si>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</si>
  <si>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</si>
  <si>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</si>
  <si>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</si>
  <si>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</si>
  <si>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</si>
  <si>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</si>
  <si>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</si>
  <si>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</si>
  <si>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</si>
  <si>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</si>
  <si>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</si>
  <si>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</si>
  <si>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</si>
  <si>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</si>
  <si>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</si>
  <si>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</si>
  <si>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</si>
  <si>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</si>
  <si>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</si>
  <si>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</si>
  <si>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</si>
  <si>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</si>
  <si>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</si>
  <si>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</si>
  <si>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</si>
  <si>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</si>
  <si>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</si>
  <si>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</si>
  <si>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</si>
  <si>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</si>
  <si>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</si>
  <si>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</si>
  <si>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</si>
  <si>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</si>
  <si>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</si>
  <si>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</si>
  <si>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</si>
  <si>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</si>
  <si>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</si>
  <si>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</si>
  <si>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</si>
  <si>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</si>
  <si>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</si>
  <si>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</si>
  <si>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</si>
  <si>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</si>
  <si>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</si>
  <si>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</si>
  <si>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</si>
  <si>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</si>
  <si>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</si>
  <si>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</si>
  <si>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</si>
  <si>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</si>
  <si>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</si>
  <si>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</si>
  <si>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</si>
  <si>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</si>
  <si>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</si>
  <si>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</si>
  <si>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</si>
  <si>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</si>
  <si>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</si>
  <si>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</si>
  <si>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</si>
  <si>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</si>
  <si>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</si>
  <si>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</si>
  <si>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</si>
  <si>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</si>
  <si>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</si>
  <si>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</si>
  <si>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</si>
  <si>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</si>
  <si>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</si>
  <si>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</si>
  <si>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</si>
  <si>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</si>
  <si>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</si>
  <si>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</si>
  <si>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</si>
  <si>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</si>
  <si>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</si>
  <si>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</si>
  <si>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</si>
  <si>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</si>
  <si>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</si>
  <si>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</si>
  <si>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</si>
  <si>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</si>
  <si>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</si>
  <si>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</si>
  <si>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</si>
  <si>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</si>
  <si>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</si>
  <si>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</si>
  <si>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</si>
  <si>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</si>
  <si>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</si>
  <si>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</si>
  <si>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</si>
  <si>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</si>
  <si>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</si>
  <si>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</si>
  <si>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</si>
  <si>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</si>
  <si>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</si>
  <si>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</si>
  <si>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</si>
  <si>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</si>
  <si>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</si>
  <si>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</si>
  <si>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</si>
  <si>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</si>
  <si>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</si>
  <si>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</si>
  <si>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</si>
  <si>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</si>
  <si>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</si>
  <si>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</si>
  <si>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</si>
  <si>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</si>
  <si>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</si>
  <si>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</si>
  <si>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</si>
  <si>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</si>
  <si>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</si>
  <si>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</si>
  <si>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</si>
  <si>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</si>
  <si>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</si>
  <si>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</si>
  <si>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</si>
  <si>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</si>
  <si>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</si>
  <si>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</si>
  <si>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</si>
  <si>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</si>
  <si>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</si>
  <si>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</si>
  <si>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</si>
  <si>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</si>
  <si>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</si>
  <si>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</si>
  <si>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</si>
  <si>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</si>
  <si>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</si>
  <si>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</si>
  <si>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</si>
  <si>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</si>
  <si>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</si>
  <si>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</si>
  <si>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</si>
  <si>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</si>
  <si>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</si>
  <si>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</si>
  <si>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</si>
  <si>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</si>
  <si>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</si>
  <si>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</si>
  <si>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</si>
  <si>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</si>
  <si>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</si>
  <si>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</si>
  <si>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</si>
  <si>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</si>
  <si>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</si>
  <si>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</si>
  <si>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</si>
  <si>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</si>
  <si>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</si>
  <si>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</si>
  <si>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</si>
  <si>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</si>
  <si>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</si>
  <si>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</si>
  <si>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</si>
  <si>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</si>
  <si>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</si>
  <si>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</si>
  <si>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</si>
  <si>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</si>
  <si>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</si>
  <si>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</si>
  <si>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</si>
  <si>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</si>
  <si>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</si>
  <si>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</si>
  <si>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</si>
  <si>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</si>
  <si>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</si>
  <si>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</si>
  <si>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</si>
  <si>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</si>
  <si>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</si>
  <si>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</si>
  <si>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</si>
  <si>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</si>
  <si>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</si>
  <si>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</si>
  <si>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</si>
  <si>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</si>
  <si>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</si>
  <si>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</si>
  <si>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</si>
  <si>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</si>
  <si>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</si>
  <si>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</si>
  <si>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</si>
  <si>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</si>
  <si>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</si>
  <si>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</si>
  <si>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</si>
  <si>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</si>
  <si>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</si>
  <si>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</si>
  <si>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</si>
  <si>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</si>
  <si>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</si>
  <si>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</si>
  <si>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</si>
  <si>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</si>
  <si>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</si>
  <si>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</si>
  <si>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</si>
  <si>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</si>
  <si>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</si>
  <si>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</si>
  <si>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</si>
  <si>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</si>
  <si>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</si>
  <si>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</si>
  <si>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</si>
  <si>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</si>
  <si>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</si>
  <si>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</si>
  <si>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</si>
  <si>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</si>
  <si>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</si>
  <si>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</si>
  <si>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</si>
  <si>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</si>
  <si>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</si>
  <si>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</si>
  <si>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</si>
  <si>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</si>
  <si>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</si>
  <si>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</si>
  <si>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</si>
  <si>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</si>
  <si>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</si>
  <si>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</si>
  <si>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</si>
  <si>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</si>
  <si>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</si>
  <si>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</si>
  <si>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</si>
  <si>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</si>
  <si>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</si>
  <si>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</si>
  <si>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</si>
  <si>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</si>
  <si>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</si>
  <si>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</si>
  <si>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</si>
  <si>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</si>
  <si>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</si>
  <si>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</si>
  <si>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</si>
  <si>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</si>
  <si>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</si>
  <si>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</si>
  <si>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</si>
  <si>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</si>
  <si>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</si>
  <si>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</si>
  <si>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</si>
  <si>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</si>
  <si>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</si>
  <si>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</si>
  <si>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</si>
  <si>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</si>
  <si>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</si>
  <si>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</si>
  <si>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</si>
  <si>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</si>
  <si>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</si>
  <si>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</si>
  <si>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</si>
  <si>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</si>
  <si>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</si>
  <si>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</si>
  <si>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</si>
  <si>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</si>
  <si>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</si>
  <si>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</si>
  <si>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</si>
  <si>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</si>
  <si>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</si>
  <si>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</si>
  <si>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</si>
  <si>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</si>
  <si>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</si>
  <si>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</si>
  <si>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</si>
  <si>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</si>
  <si>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</si>
  <si>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</si>
  <si>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</si>
  <si>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</si>
  <si>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</si>
  <si>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</si>
  <si>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</si>
  <si>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</si>
  <si>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</si>
  <si>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</si>
  <si>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</si>
  <si>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</si>
  <si>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</si>
  <si>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</si>
  <si>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</si>
  <si>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</si>
  <si>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</si>
  <si>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</si>
  <si>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</si>
  <si>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</si>
  <si>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</si>
  <si>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</si>
  <si>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</si>
  <si>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</si>
  <si>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</si>
  <si>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</si>
  <si>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</si>
  <si>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</si>
  <si>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</si>
  <si>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</si>
  <si>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</si>
  <si>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</si>
  <si>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</si>
  <si>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</si>
  <si>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</si>
  <si>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</si>
  <si>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</si>
  <si>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</si>
  <si>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</si>
  <si>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</si>
  <si>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</si>
  <si>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</si>
  <si>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</si>
  <si>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</si>
  <si>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</si>
  <si>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</si>
  <si>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</si>
  <si>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</si>
  <si>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</si>
  <si>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</si>
  <si>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</si>
  <si>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</si>
  <si>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</si>
  <si>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</si>
  <si>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</si>
  <si>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</si>
  <si>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</si>
  <si>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</si>
  <si>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</si>
  <si>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</si>
  <si>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</si>
  <si>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</si>
  <si>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</si>
  <si>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</si>
  <si>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</si>
  <si>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</si>
  <si>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</si>
  <si>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</si>
  <si>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</si>
  <si>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</si>
  <si>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</si>
  <si>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</si>
  <si>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</si>
  <si>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</si>
  <si>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</si>
  <si>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</si>
  <si>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</si>
  <si>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</si>
  <si>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</si>
  <si>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</si>
  <si>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</si>
  <si>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</si>
  <si>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</si>
  <si>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</si>
  <si>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</si>
  <si>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</si>
  <si>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</si>
  <si>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</si>
  <si>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</si>
  <si>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</si>
  <si>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</si>
  <si>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</si>
  <si>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</si>
  <si>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</si>
  <si>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</si>
  <si>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</si>
  <si>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</si>
  <si>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</si>
  <si>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</si>
  <si>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</si>
  <si>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</si>
  <si>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</si>
  <si>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</si>
  <si>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</si>
  <si>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</si>
  <si>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</si>
  <si>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</si>
  <si>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</si>
  <si>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</si>
  <si>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</si>
  <si>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</si>
  <si>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</si>
  <si>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</si>
  <si>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</si>
  <si>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</si>
  <si>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</si>
  <si>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</si>
  <si>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</si>
  <si>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</si>
  <si>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</si>
  <si>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</si>
  <si>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</si>
  <si>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</si>
  <si>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</si>
  <si>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</si>
  <si>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</si>
  <si>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</si>
  <si>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</si>
  <si>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</si>
  <si>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</si>
  <si>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</si>
  <si>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</si>
  <si>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</si>
  <si>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</si>
  <si>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</si>
  <si>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</si>
  <si>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</si>
  <si>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</si>
  <si>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</si>
  <si>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</si>
  <si>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</si>
  <si>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</si>
  <si>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</si>
  <si>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</si>
  <si>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</si>
  <si>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</si>
  <si>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</si>
  <si>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</si>
  <si>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</si>
  <si>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</si>
  <si>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</si>
  <si>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</si>
  <si>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</si>
  <si>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</si>
  <si>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</si>
  <si>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</si>
  <si>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</si>
  <si>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</si>
  <si>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</si>
  <si>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</si>
  <si>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</si>
  <si>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</si>
  <si>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</si>
  <si>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</si>
  <si>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</si>
  <si>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</si>
  <si>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</si>
  <si>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</si>
  <si>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</si>
  <si>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</si>
  <si>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</si>
  <si>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</si>
  <si>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</si>
  <si>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</si>
  <si>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</si>
  <si>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</si>
  <si>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</si>
  <si>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</si>
  <si>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</si>
  <si>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</si>
  <si>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</si>
  <si>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</si>
  <si>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</si>
  <si>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</si>
  <si>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</si>
  <si>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</si>
  <si>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</si>
  <si>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</si>
  <si>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</si>
  <si>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</si>
  <si>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</si>
  <si>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</si>
  <si>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</si>
  <si>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</si>
  <si>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</si>
  <si>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</si>
  <si>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</si>
  <si>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</si>
  <si>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</si>
  <si>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</si>
  <si>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</si>
  <si>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</si>
  <si>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</si>
  <si>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</si>
  <si>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</si>
  <si>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</si>
  <si>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</si>
  <si>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</si>
  <si>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</si>
  <si>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</si>
  <si>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</si>
  <si>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</si>
  <si>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</si>
  <si>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</si>
  <si>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</si>
  <si>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</si>
  <si>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</si>
  <si>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</si>
  <si>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</si>
  <si>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</si>
  <si>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</si>
  <si>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</si>
  <si>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</si>
  <si>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</si>
  <si>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</si>
  <si>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</si>
  <si>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</si>
  <si>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</si>
  <si>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</si>
  <si>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</si>
  <si>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</si>
  <si>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</si>
  <si>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</si>
  <si>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</si>
  <si>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</si>
  <si>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</si>
  <si>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</si>
  <si>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</si>
  <si>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</si>
  <si>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</si>
  <si>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</si>
  <si>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</si>
  <si>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</si>
  <si>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</si>
  <si>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</si>
  <si>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</si>
  <si>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</si>
  <si>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</si>
  <si>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</si>
  <si>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</si>
  <si>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</si>
  <si>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</si>
  <si>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</si>
  <si>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</si>
  <si>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</si>
  <si>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</si>
  <si>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</si>
  <si>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</si>
  <si>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</si>
  <si>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</si>
  <si>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</si>
  <si>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</si>
  <si>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</si>
  <si>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</si>
  <si>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</si>
  <si>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</si>
  <si>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</si>
  <si>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</si>
  <si>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</si>
  <si>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</si>
  <si>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</si>
  <si>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</si>
  <si>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</si>
  <si>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</si>
  <si>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</si>
  <si>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</si>
  <si>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</si>
  <si>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</si>
  <si>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</si>
  <si>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</si>
  <si>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</si>
  <si>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</si>
  <si>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</si>
  <si>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</si>
  <si>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</si>
  <si>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</si>
  <si>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</si>
  <si>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</si>
  <si>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</si>
  <si>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</si>
  <si>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</si>
  <si>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</si>
  <si>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</si>
  <si>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</si>
  <si>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</si>
  <si>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</si>
  <si>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</si>
  <si>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</si>
  <si>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</si>
  <si>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</si>
  <si>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</si>
  <si>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</si>
  <si>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</si>
  <si>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</si>
  <si>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</si>
  <si>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</si>
  <si>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</si>
  <si>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</si>
  <si>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</si>
  <si>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</si>
  <si>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</si>
  <si>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</si>
  <si>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</si>
  <si>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</si>
  <si>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</si>
  <si>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</si>
  <si>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</si>
  <si>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</si>
  <si>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</si>
  <si>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</si>
  <si>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</si>
  <si>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</si>
  <si>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</si>
  <si>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</si>
  <si>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</si>
  <si>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</si>
  <si>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</si>
  <si>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</si>
  <si>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</si>
  <si>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</si>
  <si>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</si>
  <si>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</si>
  <si>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</si>
  <si>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</si>
  <si>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</si>
  <si>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</si>
  <si>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</si>
  <si>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</si>
  <si>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</si>
  <si>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</si>
  <si>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</si>
  <si>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</si>
  <si>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</si>
  <si>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</si>
  <si>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</si>
  <si>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</si>
  <si>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</si>
  <si>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</si>
  <si>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</si>
  <si>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</si>
  <si>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</si>
  <si>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</si>
  <si>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</si>
  <si>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</si>
  <si>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</si>
  <si>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</si>
  <si>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</si>
  <si>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</si>
  <si>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</si>
  <si>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</si>
  <si>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</si>
  <si>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</si>
  <si>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</si>
  <si>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</si>
  <si>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</si>
  <si>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</si>
  <si>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</si>
  <si>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</si>
  <si>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</si>
  <si>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</si>
  <si>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</si>
  <si>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</si>
  <si>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</si>
  <si>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</si>
  <si>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</si>
  <si>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</si>
  <si>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</si>
  <si>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</si>
  <si>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</si>
  <si>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</si>
  <si>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</si>
  <si>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</si>
  <si>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</si>
  <si>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</si>
  <si>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</si>
  <si>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</si>
  <si>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</si>
  <si>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</si>
  <si>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</si>
  <si>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</si>
  <si>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</si>
  <si>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</si>
  <si>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</si>
  <si>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</si>
  <si>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</si>
  <si>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</si>
  <si>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</si>
  <si>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</si>
  <si>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</si>
  <si>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</si>
  <si>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</si>
  <si>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</si>
  <si>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</si>
  <si>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</si>
  <si>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</si>
  <si>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</si>
  <si>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</si>
  <si>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</si>
  <si>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</si>
  <si>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</si>
  <si>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</si>
  <si>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</si>
  <si>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</si>
  <si>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</si>
  <si>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</si>
  <si>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</si>
  <si>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</si>
  <si>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</si>
  <si>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</si>
  <si>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</si>
  <si>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</si>
  <si>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</si>
  <si>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</si>
  <si>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</si>
  <si>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</si>
  <si>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</si>
  <si>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</si>
  <si>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</si>
  <si>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</si>
  <si>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</si>
  <si>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</si>
  <si>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</si>
  <si>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</si>
  <si>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</si>
  <si>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</si>
  <si>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</si>
  <si>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</si>
  <si>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</si>
  <si>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</si>
  <si>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</si>
  <si>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</si>
  <si>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</si>
  <si>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</si>
  <si>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</si>
  <si>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</si>
  <si>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</si>
  <si>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</si>
  <si>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</si>
  <si>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</si>
  <si>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</si>
  <si>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</si>
  <si>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</si>
  <si>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</si>
  <si>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</si>
  <si>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</si>
  <si>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</si>
  <si>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</si>
  <si>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</si>
  <si>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</si>
  <si>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</si>
  <si>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</si>
  <si>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</si>
  <si>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</si>
  <si>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</si>
  <si>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</si>
  <si>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</si>
  <si>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</si>
  <si>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</si>
  <si>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</si>
  <si>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</si>
  <si>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</si>
  <si>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</si>
  <si>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</si>
  <si>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</si>
  <si>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</si>
  <si>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</si>
  <si>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</si>
  <si>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</si>
  <si>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</si>
  <si>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</si>
  <si>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</si>
  <si>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</si>
  <si>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</si>
  <si>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</si>
  <si>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</si>
  <si>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</si>
  <si>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</si>
  <si>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</si>
  <si>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</si>
  <si>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</si>
  <si>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</si>
  <si>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</si>
  <si>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</si>
  <si>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</si>
  <si>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</si>
  <si>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</si>
  <si>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</si>
  <si>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</si>
  <si>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</si>
  <si>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</si>
  <si>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</si>
  <si>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</si>
  <si>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</si>
  <si>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</si>
  <si>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</si>
  <si>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</si>
  <si>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</si>
  <si>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</si>
  <si>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</si>
  <si>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</si>
  <si>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</si>
  <si>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</si>
  <si>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</si>
  <si>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</si>
  <si>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</si>
  <si>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</si>
  <si>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</si>
  <si>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</si>
  <si>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</si>
  <si>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</si>
  <si>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</si>
  <si>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</si>
  <si>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</si>
  <si>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</si>
  <si>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</si>
  <si>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</si>
  <si>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</si>
  <si>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</si>
  <si>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</si>
  <si>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</si>
  <si>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</si>
  <si>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</si>
  <si>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</si>
  <si>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</si>
  <si>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</si>
  <si>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</si>
  <si>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</si>
  <si>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</si>
  <si>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</si>
  <si>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</si>
  <si>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</si>
  <si>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</si>
  <si>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</si>
  <si>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</si>
  <si>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</si>
  <si>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</si>
  <si>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</si>
  <si>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</si>
  <si>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</si>
  <si>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</si>
  <si>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</si>
  <si>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</si>
  <si>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</si>
  <si>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</si>
  <si>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</si>
  <si>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</si>
  <si>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</si>
  <si>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</si>
  <si>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</si>
  <si>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</si>
  <si>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</si>
  <si>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</si>
  <si>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</si>
  <si>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</si>
  <si>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</si>
  <si>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</si>
  <si>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</si>
  <si>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</si>
  <si>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</si>
  <si>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</si>
  <si>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</si>
  <si>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</si>
  <si>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</si>
  <si>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</si>
  <si>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</si>
  <si>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</si>
  <si>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</si>
  <si>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</si>
  <si>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</si>
  <si>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</si>
  <si>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</si>
  <si>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</si>
  <si>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</si>
  <si>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</si>
  <si>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</si>
  <si>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</si>
  <si>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</si>
  <si>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</si>
  <si>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</si>
  <si>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</si>
  <si>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</si>
  <si>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</si>
  <si>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</si>
  <si>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</si>
  <si>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</si>
  <si>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</si>
  <si>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</si>
  <si>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</si>
  <si>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</si>
  <si>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</si>
  <si>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</si>
  <si>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</si>
  <si>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</si>
  <si>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</si>
  <si>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</si>
  <si>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</si>
  <si>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</si>
  <si>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</si>
  <si>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</si>
  <si>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</si>
  <si>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</si>
  <si>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</si>
  <si>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</si>
  <si>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</si>
  <si>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</si>
  <si>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</si>
  <si>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</si>
  <si>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</si>
  <si>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</si>
  <si>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</si>
  <si>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</si>
  <si>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</si>
  <si>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</si>
  <si>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</si>
  <si>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</si>
  <si>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</si>
  <si>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</si>
  <si>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</si>
  <si>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</si>
  <si>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</si>
  <si>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</si>
  <si>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</si>
  <si>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</si>
  <si>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</si>
  <si>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</si>
  <si>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</si>
  <si>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</si>
  <si>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</si>
  <si>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</si>
  <si>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</si>
  <si>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</si>
  <si>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</si>
  <si>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</si>
  <si>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</si>
  <si>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</si>
  <si>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</si>
  <si>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</si>
  <si>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</si>
  <si>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</si>
  <si>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</si>
  <si>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</si>
  <si>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</si>
  <si>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</si>
  <si>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</si>
  <si>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</si>
  <si>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</si>
  <si>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</si>
  <si>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</si>
  <si>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</si>
  <si>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</si>
  <si>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</si>
  <si>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</si>
  <si>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</si>
  <si>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</si>
  <si>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</si>
  <si>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</si>
  <si>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</si>
  <si>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</si>
  <si>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</si>
  <si>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</si>
  <si>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</si>
  <si>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</si>
  <si>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</si>
  <si>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</si>
  <si>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</si>
  <si>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</si>
  <si>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</si>
  <si>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</si>
  <si>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</si>
  <si>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</si>
  <si>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</si>
  <si>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</si>
  <si>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</si>
  <si>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</si>
  <si>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</si>
  <si>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</si>
  <si>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</si>
  <si>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</si>
  <si>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</si>
  <si>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</si>
  <si>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</si>
  <si>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</si>
  <si>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</si>
  <si>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</si>
  <si>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</si>
  <si>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</si>
  <si>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</si>
  <si>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</si>
  <si>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</si>
  <si>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</si>
  <si>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</si>
  <si>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</si>
  <si>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</si>
  <si>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</si>
  <si>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</si>
  <si>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</si>
  <si>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</si>
  <si>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</si>
  <si>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</si>
  <si>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</si>
  <si>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</si>
  <si>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</si>
  <si>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</si>
  <si>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</si>
  <si>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</si>
  <si>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</si>
  <si>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</si>
  <si>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</si>
  <si>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</si>
  <si>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</si>
  <si>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</si>
  <si>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</si>
  <si>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</si>
  <si>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</si>
  <si>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</si>
  <si>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</si>
  <si>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</si>
  <si>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</si>
  <si>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</si>
  <si>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</si>
  <si>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</si>
  <si>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</si>
  <si>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</si>
  <si>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</si>
  <si>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</si>
  <si>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</si>
  <si>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</si>
  <si>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</si>
  <si>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</si>
  <si>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</si>
  <si>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</si>
  <si>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</si>
  <si>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</si>
  <si>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</si>
  <si>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</si>
  <si>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</si>
  <si>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</si>
  <si>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</si>
  <si>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</si>
  <si>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</si>
  <si>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</si>
  <si>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</si>
  <si>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</si>
  <si>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</si>
  <si>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</si>
  <si>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</si>
  <si>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</si>
  <si>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</si>
  <si>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</si>
  <si>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</si>
  <si>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</si>
  <si>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</si>
  <si>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</si>
  <si>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</si>
  <si>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</si>
  <si>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</si>
  <si>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</si>
  <si>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</si>
  <si>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</si>
  <si>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</si>
  <si>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</si>
  <si>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</si>
  <si>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</si>
  <si>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</si>
  <si>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</si>
  <si>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</si>
  <si>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</si>
  <si>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</si>
  <si>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</si>
  <si>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</si>
  <si>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</si>
  <si>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</si>
  <si>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</si>
  <si>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</si>
  <si>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</si>
  <si>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</si>
  <si>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</si>
  <si>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</si>
  <si>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</si>
  <si>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</si>
  <si>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</si>
  <si>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</si>
  <si>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</si>
  <si>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</si>
  <si>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</si>
  <si>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</si>
  <si>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</si>
  <si>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</si>
  <si>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</si>
  <si>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</si>
  <si>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</si>
  <si>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</si>
  <si>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</si>
  <si>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</si>
  <si>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</si>
  <si>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</si>
  <si>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</si>
  <si>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</si>
  <si>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</si>
  <si>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</si>
  <si>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</si>
  <si>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</si>
  <si>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</si>
  <si>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</si>
  <si>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</si>
  <si>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</si>
  <si>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</si>
  <si>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</si>
  <si>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</si>
  <si>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</si>
  <si>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</si>
  <si>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</si>
  <si>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</si>
  <si>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</si>
  <si>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</si>
  <si>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</si>
  <si>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</si>
  <si>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</si>
  <si>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</si>
  <si>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</si>
  <si>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</si>
  <si>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</si>
  <si>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</si>
  <si>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</si>
  <si>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</si>
  <si>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</si>
  <si>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</si>
  <si>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</si>
  <si>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</si>
  <si>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</si>
  <si>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</si>
  <si>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</si>
  <si>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</si>
  <si>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</si>
  <si>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</si>
  <si>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</si>
  <si>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</si>
  <si>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</si>
  <si>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</si>
  <si>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</si>
  <si>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</si>
  <si>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</si>
  <si>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</si>
  <si>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</si>
  <si>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</si>
  <si>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</si>
  <si>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</si>
  <si>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</si>
  <si>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</si>
  <si>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</si>
  <si>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</si>
  <si>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</si>
  <si>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</si>
  <si>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</si>
  <si>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</si>
  <si>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</si>
  <si>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</si>
  <si>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</si>
  <si>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</si>
  <si>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</si>
  <si>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</si>
  <si>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</si>
  <si>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</si>
  <si>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</si>
  <si>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</si>
  <si>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</si>
  <si>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</si>
  <si>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</si>
  <si>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</si>
  <si>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</si>
  <si>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</si>
  <si>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</si>
  <si>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</si>
  <si>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</si>
  <si>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</si>
  <si>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</si>
  <si>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</si>
  <si>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</si>
  <si>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</si>
  <si>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</si>
  <si>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</si>
  <si>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</si>
  <si>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</si>
  <si>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</si>
  <si>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</si>
  <si>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</si>
  <si>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</si>
  <si>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</si>
  <si>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</si>
  <si>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</si>
  <si>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</si>
  <si>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</si>
  <si>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</si>
  <si>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</si>
  <si>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</si>
  <si>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</si>
  <si>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</si>
  <si>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</si>
  <si>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</si>
  <si>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</si>
  <si>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</si>
  <si>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</si>
  <si>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</si>
  <si>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</si>
  <si>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</si>
  <si>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</si>
  <si>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</si>
  <si>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</si>
  <si>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</si>
  <si>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</si>
  <si>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</si>
  <si>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</si>
  <si>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</si>
  <si>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</si>
  <si>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</si>
  <si>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</si>
  <si>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</si>
  <si>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</si>
  <si>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</si>
  <si>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</si>
  <si>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</si>
  <si>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</si>
  <si>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</si>
  <si>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</si>
  <si>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</si>
  <si>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</si>
  <si>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</si>
  <si>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</si>
  <si>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</si>
  <si>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</si>
  <si>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</si>
  <si>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</si>
  <si>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</si>
  <si>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</si>
  <si>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</si>
  <si>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</si>
  <si>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</si>
  <si>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</si>
  <si>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</si>
  <si>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</si>
  <si>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</si>
  <si>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</si>
  <si>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</si>
  <si>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</si>
  <si>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</si>
  <si>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</si>
  <si>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</si>
  <si>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</si>
  <si>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</si>
  <si>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</si>
  <si>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</si>
  <si>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</si>
  <si>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</si>
  <si>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</si>
  <si>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</si>
  <si>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</si>
  <si>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</si>
  <si>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</si>
  <si>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</si>
  <si>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</si>
  <si>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</si>
  <si>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</si>
  <si>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</si>
  <si>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</si>
  <si>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</si>
  <si>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</si>
  <si>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</si>
  <si>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</si>
  <si>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</si>
  <si>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</si>
  <si>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</si>
  <si>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</si>
  <si>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</si>
  <si>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</si>
  <si>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</si>
  <si>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</si>
  <si>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</si>
  <si>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</si>
  <si>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</si>
  <si>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</si>
  <si>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</si>
  <si>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</si>
  <si>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</si>
  <si>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</si>
  <si>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</si>
  <si>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</si>
  <si>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</si>
  <si>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</si>
  <si>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</si>
  <si>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</si>
  <si>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</si>
  <si>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</si>
  <si>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</si>
  <si>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</si>
  <si>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</si>
  <si>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</si>
  <si>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</si>
  <si>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</si>
  <si>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</si>
  <si>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</si>
  <si>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</si>
  <si>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</si>
  <si>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</si>
  <si>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</si>
  <si>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</si>
  <si>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</si>
  <si>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</si>
  <si>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</si>
  <si>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</si>
  <si>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</si>
  <si>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</si>
  <si>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</si>
  <si>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</si>
  <si>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</si>
  <si>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</si>
  <si>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</si>
  <si>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</si>
  <si>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</si>
  <si>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</si>
  <si>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</si>
  <si>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</si>
  <si>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</si>
  <si>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</si>
  <si>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</si>
  <si>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</si>
  <si>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</si>
  <si>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</si>
  <si>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</si>
  <si>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</si>
  <si>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</si>
  <si>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</si>
  <si>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</si>
  <si>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</si>
  <si>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</si>
  <si>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</si>
  <si>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</si>
  <si>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</si>
  <si>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</si>
  <si>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</si>
  <si>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</si>
  <si>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</si>
  <si>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</si>
  <si>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</si>
  <si>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</si>
  <si>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</si>
  <si>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</si>
  <si>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</si>
  <si>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</si>
  <si>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</si>
  <si>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</si>
  <si>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</si>
  <si>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</si>
  <si>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</si>
  <si>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</si>
  <si>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</si>
  <si>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</si>
  <si>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</si>
  <si>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</si>
  <si>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</si>
  <si>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</si>
  <si>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</si>
  <si>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</si>
  <si>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</si>
  <si>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</si>
  <si>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</si>
  <si>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</si>
  <si>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</si>
  <si>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</si>
  <si>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</si>
  <si>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</si>
  <si>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</si>
  <si>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</si>
  <si>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</si>
  <si>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</si>
  <si>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</si>
  <si>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</si>
  <si>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</si>
  <si>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</si>
  <si>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</si>
  <si>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</si>
  <si>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</si>
  <si>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</si>
  <si>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</si>
  <si>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</si>
  <si>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</si>
  <si>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</si>
  <si>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</si>
  <si>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</si>
  <si>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</si>
  <si>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</si>
  <si>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</si>
  <si>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</si>
  <si>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</si>
  <si>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</si>
  <si>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</si>
  <si>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</si>
  <si>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</si>
  <si>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</si>
  <si>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</si>
  <si>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</si>
  <si>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</si>
  <si>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</si>
  <si>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</si>
  <si>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</si>
  <si>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</si>
  <si>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</si>
  <si>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</si>
  <si>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</si>
  <si>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</si>
  <si>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</si>
  <si>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</si>
  <si>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</si>
  <si>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</si>
  <si>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</si>
  <si>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</si>
  <si>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</si>
  <si>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</si>
  <si>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</si>
  <si>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</si>
  <si>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</si>
  <si>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</si>
  <si>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</si>
  <si>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</si>
  <si>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</si>
  <si>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</si>
  <si>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</si>
  <si>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</si>
  <si>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</si>
  <si>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</si>
  <si>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</si>
  <si>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</si>
  <si>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</si>
  <si>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</si>
  <si>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</si>
  <si>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</si>
  <si>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</si>
  <si>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</si>
  <si>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</si>
  <si>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</si>
  <si>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</si>
  <si>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</si>
  <si>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</si>
  <si>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</si>
  <si>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</si>
  <si>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</si>
  <si>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</si>
  <si>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</si>
  <si>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</si>
  <si>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</si>
  <si>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</si>
  <si>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</si>
  <si>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</si>
  <si>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</si>
  <si>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</si>
  <si>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</si>
  <si>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</si>
  <si>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</si>
  <si>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</si>
  <si>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</si>
  <si>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</si>
  <si>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</si>
  <si>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</si>
  <si>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</si>
  <si>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</si>
  <si>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</si>
  <si>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</si>
  <si>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</si>
  <si>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</si>
  <si>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</si>
  <si>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</si>
  <si>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</si>
  <si>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</si>
  <si>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</si>
  <si>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</si>
  <si>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</si>
  <si>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</si>
  <si>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</si>
  <si>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</si>
  <si>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</si>
  <si>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</si>
  <si>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</si>
  <si>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</si>
  <si>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</si>
  <si>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</si>
  <si>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</si>
  <si>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</si>
  <si>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</si>
  <si>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</si>
  <si>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</si>
  <si>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</si>
  <si>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</si>
  <si>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</si>
  <si>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</si>
  <si>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</si>
  <si>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</si>
  <si>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</si>
  <si>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</si>
  <si>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</si>
  <si>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</si>
  <si>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</si>
  <si>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</si>
  <si>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</si>
  <si>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</si>
  <si>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</si>
  <si>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</si>
  <si>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</si>
  <si>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</si>
  <si>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</si>
  <si>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</si>
  <si>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</si>
  <si>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</si>
  <si>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</si>
  <si>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</si>
  <si>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</si>
  <si>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</si>
  <si>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</si>
  <si>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</si>
  <si>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</si>
  <si>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</si>
  <si>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</si>
  <si>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</si>
  <si>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</si>
  <si>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</si>
  <si>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</si>
  <si>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</si>
  <si>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</si>
  <si>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</si>
  <si>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</si>
  <si>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</si>
  <si>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</si>
  <si>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</si>
  <si>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</si>
  <si>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</si>
  <si>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</si>
  <si>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</si>
  <si>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</si>
  <si>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</si>
  <si>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</si>
  <si>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</si>
  <si>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</si>
  <si>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</si>
  <si>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</si>
  <si>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</si>
  <si>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</si>
  <si>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</si>
  <si>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</si>
  <si>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</si>
  <si>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</si>
  <si>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</si>
  <si>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</si>
  <si>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</si>
  <si>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</si>
  <si>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</si>
  <si>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</si>
  <si>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</si>
  <si>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</si>
  <si>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</si>
  <si>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</si>
  <si>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</si>
  <si>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</si>
  <si>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</si>
  <si>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</si>
  <si>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</si>
  <si>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</si>
  <si>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</si>
  <si>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</si>
  <si>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</si>
  <si>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</si>
  <si>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</si>
  <si>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</si>
  <si>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</si>
  <si>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</si>
  <si>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</si>
  <si>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</si>
  <si>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</si>
  <si>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</si>
  <si>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</si>
  <si>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</si>
  <si>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</si>
  <si>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</si>
  <si>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</si>
  <si>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</si>
  <si>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</si>
  <si>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</si>
  <si>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</si>
  <si>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</si>
  <si>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</si>
  <si>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</si>
  <si>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</si>
  <si>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</si>
  <si>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</si>
  <si>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</si>
  <si>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</si>
  <si>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</si>
  <si>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</si>
  <si>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</si>
  <si>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</si>
  <si>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</si>
  <si>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</si>
  <si>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</si>
  <si>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</si>
  <si>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</si>
  <si>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</si>
  <si>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</si>
  <si>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</si>
  <si>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</si>
  <si>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</si>
  <si>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</si>
  <si>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</si>
  <si>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</si>
  <si>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</si>
  <si>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</si>
  <si>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</si>
  <si>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</si>
  <si>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</si>
  <si>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</si>
  <si>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</si>
  <si>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</si>
  <si>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</si>
  <si>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</si>
  <si>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</si>
  <si>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</si>
  <si>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</si>
  <si>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</si>
  <si>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</si>
  <si>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</si>
  <si>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</si>
  <si>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</si>
  <si>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</si>
  <si>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</si>
  <si>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</si>
  <si>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</si>
  <si>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</si>
  <si>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</si>
  <si>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</si>
  <si>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</si>
  <si>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</si>
  <si>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</si>
  <si>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</si>
  <si>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</si>
  <si>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</si>
  <si>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</si>
  <si>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</si>
  <si>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</si>
  <si>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</si>
  <si>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</si>
  <si>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</si>
  <si>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</si>
  <si>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</si>
  <si>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</si>
  <si>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</si>
  <si>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</si>
  <si>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</si>
  <si>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</si>
  <si>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</si>
  <si>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</si>
  <si>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</si>
  <si>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</si>
  <si>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</si>
  <si>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</si>
  <si>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</si>
  <si>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</si>
  <si>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</si>
  <si>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</si>
  <si>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</si>
  <si>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</si>
  <si>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</si>
  <si>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</si>
  <si>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</si>
  <si>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</si>
  <si>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</si>
  <si>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</si>
  <si>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</si>
  <si>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</si>
  <si>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</si>
  <si>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</si>
  <si>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</si>
  <si>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</si>
  <si>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</si>
  <si>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</si>
  <si>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</si>
  <si>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</si>
  <si>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</si>
  <si>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</si>
  <si>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</si>
  <si>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</si>
  <si>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</si>
  <si>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</si>
  <si>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</si>
  <si>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</si>
  <si>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</si>
  <si>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</si>
  <si>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</si>
  <si>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</si>
  <si>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</si>
  <si>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</si>
  <si>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</si>
  <si>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</si>
  <si>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</si>
  <si>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</si>
  <si>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</si>
  <si>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</si>
  <si>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</si>
  <si>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</si>
  <si>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</si>
  <si>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</si>
  <si>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</si>
  <si>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</si>
  <si>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</si>
  <si>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</si>
  <si>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</si>
  <si>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</si>
  <si>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</si>
  <si>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</si>
  <si>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</si>
  <si>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</si>
  <si>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</si>
  <si>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</si>
  <si>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</si>
  <si>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</si>
  <si>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</si>
  <si>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</si>
  <si>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</si>
  <si>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</si>
  <si>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</si>
  <si>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</si>
  <si>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</si>
  <si>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</si>
  <si>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</si>
  <si>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</si>
  <si>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</si>
  <si>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</si>
  <si>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</si>
  <si>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</si>
  <si>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</si>
  <si>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</si>
  <si>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</si>
  <si>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</si>
  <si>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</si>
  <si>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</si>
  <si>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</si>
  <si>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</si>
  <si>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</si>
  <si>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</si>
  <si>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</si>
  <si>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</si>
  <si>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</si>
  <si>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</si>
  <si>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</si>
  <si>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</si>
  <si>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</si>
  <si>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</si>
  <si>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</si>
  <si>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</si>
  <si>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</si>
  <si>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</si>
  <si>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</si>
  <si>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</si>
  <si>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</si>
  <si>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</si>
  <si>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</si>
  <si>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</si>
  <si>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</si>
  <si>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</si>
  <si>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</si>
  <si>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</si>
  <si>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</si>
  <si>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</si>
  <si>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</si>
  <si>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</si>
  <si>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</si>
  <si>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</si>
  <si>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</si>
  <si>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</si>
  <si>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</si>
  <si>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</si>
  <si>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</si>
  <si>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</si>
  <si>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</si>
  <si>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</si>
  <si>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</si>
  <si>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</si>
  <si>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</si>
  <si>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</si>
  <si>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</si>
  <si>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</si>
  <si>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</si>
  <si>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</si>
  <si>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</si>
  <si>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</si>
  <si>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</si>
  <si>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</si>
  <si>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</si>
  <si>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</si>
  <si>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</si>
  <si>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</si>
  <si>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</si>
  <si>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</si>
  <si>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</si>
  <si>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</si>
  <si>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</si>
  <si>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</si>
  <si>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</si>
  <si>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</si>
  <si>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</si>
  <si>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</si>
  <si>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</si>
  <si>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</si>
  <si>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</si>
  <si>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</si>
  <si>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</si>
  <si>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</si>
  <si>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</si>
  <si>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</si>
  <si>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</si>
  <si>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</si>
  <si>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</si>
  <si>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</si>
  <si>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</si>
  <si>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</si>
  <si>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</si>
  <si>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</si>
  <si>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</si>
  <si>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</si>
  <si>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</si>
  <si>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</si>
  <si>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</si>
  <si>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</si>
  <si>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</si>
  <si>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</si>
  <si>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</si>
  <si>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</si>
  <si>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</si>
  <si>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</si>
  <si>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</si>
  <si>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</si>
  <si>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</si>
  <si>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</si>
  <si>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</si>
  <si>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</si>
  <si>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</si>
  <si>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</si>
  <si>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</si>
  <si>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</si>
  <si>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</si>
  <si>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</si>
  <si>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</si>
  <si>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</si>
  <si>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</si>
  <si>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</si>
  <si>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</si>
  <si>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</si>
  <si>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</si>
  <si>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</si>
  <si>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</si>
  <si>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</si>
  <si>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</si>
  <si>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</si>
  <si>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</si>
  <si>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</si>
  <si>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</si>
  <si>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</si>
  <si>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</si>
  <si>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</si>
  <si>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</si>
  <si>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</si>
  <si>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</si>
  <si>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</si>
  <si>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</si>
  <si>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</si>
  <si>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</si>
  <si>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</si>
  <si>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</si>
  <si>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</si>
  <si>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</si>
  <si>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</si>
  <si>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</si>
  <si>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</si>
  <si>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</si>
  <si>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</si>
  <si>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</si>
  <si>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</si>
  <si>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</si>
  <si>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</si>
  <si>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</si>
  <si>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</si>
  <si>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</si>
  <si>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</si>
  <si>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</si>
  <si>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</si>
  <si>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</si>
  <si>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</si>
  <si>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</si>
  <si>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</si>
  <si>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</si>
  <si>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</si>
  <si>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</si>
  <si>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</si>
  <si>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</si>
  <si>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</si>
  <si>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</si>
  <si>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</si>
  <si>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</si>
  <si>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</si>
  <si>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</si>
  <si>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</si>
  <si>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</si>
  <si>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</si>
  <si>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</si>
  <si>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</si>
  <si>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</si>
  <si>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</si>
  <si>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</si>
  <si>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</si>
  <si>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</si>
  <si>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</si>
  <si>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</si>
  <si>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</si>
  <si>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</si>
  <si>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</si>
  <si>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</si>
  <si>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</si>
  <si>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</si>
  <si>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</si>
  <si>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</si>
  <si>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</si>
  <si>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</si>
  <si>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</si>
  <si>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</si>
  <si>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</si>
  <si>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</si>
  <si>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</si>
  <si>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</si>
  <si>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</si>
  <si>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</si>
  <si>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</si>
  <si>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</si>
  <si>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</si>
  <si>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</si>
  <si>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</si>
  <si>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</si>
  <si>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</si>
  <si>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</si>
  <si>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</si>
  <si>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</si>
  <si>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</si>
  <si>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</si>
  <si>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</si>
  <si>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</si>
  <si>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</si>
  <si>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</si>
  <si>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</si>
  <si>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</si>
  <si>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</si>
  <si>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</si>
  <si>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</si>
  <si>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</si>
  <si>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</si>
  <si>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</si>
  <si>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</si>
  <si>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</si>
  <si>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</si>
  <si>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</si>
  <si>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</si>
  <si>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</si>
  <si>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</si>
  <si>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</si>
  <si>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</si>
  <si>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</si>
  <si>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</si>
  <si>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</si>
  <si>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</si>
  <si>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</si>
  <si>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</si>
  <si>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</si>
  <si>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</si>
  <si>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</si>
  <si>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</si>
  <si>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</si>
  <si>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</si>
  <si>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</si>
  <si>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</si>
  <si>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</si>
  <si>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</si>
  <si>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</si>
  <si>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</si>
  <si>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</si>
  <si>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</si>
  <si>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</si>
  <si>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</si>
  <si>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</si>
  <si>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</si>
  <si>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</si>
  <si>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</si>
  <si>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</si>
  <si>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</si>
  <si>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</si>
  <si>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</si>
  <si>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</si>
  <si>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</si>
  <si>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</si>
  <si>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</si>
  <si>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</si>
  <si>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</si>
  <si>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</si>
  <si>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</si>
  <si>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</si>
  <si>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</si>
  <si>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</si>
  <si>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</si>
  <si>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</si>
  <si>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</si>
  <si>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</si>
  <si>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</si>
  <si>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</si>
  <si>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</si>
  <si>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</si>
  <si>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</si>
  <si>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</si>
  <si>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</si>
  <si>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</si>
  <si>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</si>
  <si>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</si>
  <si>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</si>
  <si>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</si>
  <si>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</si>
  <si>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</si>
  <si>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</si>
  <si>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</si>
  <si>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</si>
  <si>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</si>
  <si>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</si>
  <si>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</si>
  <si>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</si>
  <si>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</si>
  <si>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</si>
  <si>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</si>
  <si>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</si>
  <si>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</si>
  <si>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</si>
  <si>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</si>
  <si>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</si>
  <si>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</si>
  <si>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</si>
  <si>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</si>
  <si>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</si>
  <si>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</si>
  <si>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</si>
  <si>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</si>
  <si>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</si>
  <si>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</si>
  <si>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</si>
  <si>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</si>
  <si>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</si>
  <si>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</si>
  <si>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</si>
  <si>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</si>
  <si>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</si>
  <si>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</si>
  <si>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</si>
  <si>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</si>
  <si>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</si>
  <si>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</si>
  <si>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</si>
  <si>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</si>
  <si>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</si>
  <si>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</si>
  <si>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</si>
  <si>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</si>
  <si>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</si>
  <si>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</si>
  <si>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</si>
  <si>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</si>
  <si>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</si>
  <si>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</si>
  <si>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</si>
  <si>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</si>
  <si>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</si>
  <si>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</si>
  <si>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</si>
  <si>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</si>
  <si>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</si>
  <si>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</si>
  <si>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</si>
  <si>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</si>
  <si>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</si>
  <si>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</si>
  <si>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</si>
  <si>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</si>
  <si>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</si>
  <si>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</si>
  <si>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</si>
  <si>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</si>
  <si>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</si>
  <si>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</si>
  <si>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</si>
  <si>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</si>
  <si>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</si>
  <si>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</si>
  <si>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</si>
  <si>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</si>
  <si>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</si>
  <si>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</si>
  <si>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</si>
  <si>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</si>
  <si>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</si>
  <si>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</si>
  <si>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</si>
  <si>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</si>
  <si>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</si>
  <si>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</si>
  <si>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</si>
  <si>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</si>
  <si>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</si>
  <si>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</si>
  <si>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</si>
  <si>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</si>
  <si>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</si>
  <si>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</si>
  <si>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</si>
  <si>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</si>
  <si>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</si>
  <si>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</si>
  <si>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</si>
  <si>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</si>
  <si>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</si>
  <si>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</si>
  <si>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</si>
  <si>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</si>
  <si>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</si>
  <si>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</si>
  <si>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</si>
  <si>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</si>
  <si>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</si>
  <si>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</si>
  <si>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</si>
  <si>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</si>
  <si>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</si>
  <si>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</si>
  <si>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</si>
  <si>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</si>
  <si>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</si>
  <si>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</si>
  <si>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</si>
  <si>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</si>
  <si>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</si>
  <si>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</si>
  <si>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</si>
  <si>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</si>
  <si>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</si>
  <si>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</si>
  <si>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</si>
  <si>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</si>
  <si>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</si>
  <si>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</si>
  <si>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</si>
  <si>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</si>
  <si>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</si>
  <si>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</si>
  <si>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</si>
  <si>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</si>
  <si>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</si>
  <si>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</si>
  <si>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</si>
  <si>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</si>
  <si>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</si>
  <si>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</si>
  <si>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</si>
  <si>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</si>
  <si>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</si>
  <si>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</si>
  <si>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</si>
  <si>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</si>
  <si>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</si>
  <si>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</si>
  <si>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</si>
  <si>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</si>
  <si>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</si>
  <si>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</si>
  <si>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</si>
  <si>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</si>
  <si>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</si>
  <si>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</si>
  <si>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</si>
  <si>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</si>
  <si>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</si>
  <si>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</si>
  <si>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</si>
  <si>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</si>
  <si>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</si>
  <si>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</si>
  <si>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</si>
  <si>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</si>
  <si>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</si>
  <si>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</si>
  <si>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</si>
  <si>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</si>
  <si>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</si>
  <si>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</si>
  <si>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</si>
  <si>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</si>
  <si>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</si>
  <si>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</si>
  <si>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</si>
  <si>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</si>
  <si>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</si>
  <si>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</si>
  <si>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</si>
  <si>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</si>
  <si>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</si>
  <si>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</si>
  <si>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</si>
  <si>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</si>
  <si>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</si>
  <si>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</si>
  <si>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</si>
  <si>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</si>
  <si>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</si>
  <si>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</si>
  <si>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</si>
  <si>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</si>
  <si>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</si>
  <si>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</si>
  <si>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</si>
  <si>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</si>
  <si>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</si>
  <si>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</si>
  <si>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</si>
  <si>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</si>
  <si>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</si>
  <si>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</si>
  <si>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</si>
  <si>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</si>
  <si>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</si>
  <si>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</si>
  <si>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</si>
  <si>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</si>
  <si>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</si>
  <si>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</si>
  <si>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</si>
  <si>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</si>
  <si>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</si>
  <si>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</si>
  <si>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</si>
  <si>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</si>
  <si>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</si>
  <si>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</si>
  <si>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</si>
  <si>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</si>
  <si>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</si>
  <si>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</si>
  <si>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</si>
  <si>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</si>
  <si>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</si>
  <si>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</si>
  <si>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</si>
  <si>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</si>
  <si>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</si>
  <si>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</si>
  <si>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</si>
  <si>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</si>
  <si>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</si>
  <si>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</si>
  <si>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</si>
  <si>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</si>
  <si>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</si>
  <si>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</si>
  <si>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</si>
  <si>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</si>
  <si>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</si>
  <si>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</si>
  <si>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</si>
  <si>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</si>
  <si>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</si>
  <si>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</si>
  <si>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</si>
  <si>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</si>
  <si>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</si>
  <si>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</si>
  <si>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</si>
  <si>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</si>
  <si>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</si>
  <si>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</si>
  <si>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</si>
  <si>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</si>
  <si>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</si>
  <si>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</si>
  <si>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</si>
  <si>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</si>
  <si>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</si>
  <si>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</si>
  <si>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</si>
  <si>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</si>
  <si>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</si>
  <si>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</si>
  <si>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</si>
  <si>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</si>
  <si>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</si>
  <si>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</si>
  <si>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</si>
  <si>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</si>
  <si>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</si>
  <si>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</si>
  <si>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</si>
  <si>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</si>
  <si>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</si>
  <si>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</si>
  <si>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</si>
  <si>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</si>
  <si>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</si>
  <si>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</si>
  <si>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</si>
  <si>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</si>
  <si>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</si>
  <si>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</si>
  <si>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</si>
  <si>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</si>
  <si>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</si>
  <si>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</si>
  <si>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</si>
  <si>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</si>
  <si>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</si>
  <si>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</si>
  <si>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</si>
  <si>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</si>
  <si>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</si>
  <si>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</si>
  <si>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</si>
  <si>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</si>
  <si>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</si>
  <si>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</si>
  <si>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</si>
  <si>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</si>
  <si>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</si>
  <si>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</si>
  <si>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</si>
  <si>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</si>
  <si>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</si>
  <si>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</si>
  <si>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</si>
  <si>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</si>
  <si>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</si>
  <si>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</si>
  <si>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</si>
  <si>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</si>
  <si>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</si>
  <si>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</si>
  <si>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</si>
  <si>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</si>
  <si>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</si>
  <si>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</si>
  <si>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</si>
  <si>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</si>
  <si>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</si>
  <si>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</si>
  <si>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</si>
  <si>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</si>
  <si>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</si>
  <si>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</si>
  <si>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</si>
  <si>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</si>
  <si>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</si>
  <si>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</si>
  <si>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</si>
  <si>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</si>
  <si>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</si>
  <si>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</si>
  <si>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</si>
  <si>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</si>
  <si>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</si>
  <si>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</si>
  <si>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</si>
  <si>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</si>
  <si>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</si>
  <si>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</si>
  <si>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</si>
  <si>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</si>
  <si>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</si>
  <si>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</si>
  <si>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</si>
  <si>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</si>
  <si>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</si>
  <si>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</si>
  <si>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</si>
  <si>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</si>
  <si>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</si>
  <si>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</si>
  <si>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</si>
  <si>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</si>
  <si>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</si>
  <si>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</si>
  <si>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</si>
  <si>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</si>
  <si>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</si>
  <si>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</si>
  <si>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</si>
  <si>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</si>
  <si>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</si>
  <si>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</si>
  <si>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</si>
  <si>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</si>
  <si>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</si>
  <si>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</si>
  <si>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</si>
  <si>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</si>
  <si>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</si>
  <si>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</si>
  <si>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</si>
  <si>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</si>
  <si>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</si>
  <si>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</si>
  <si>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</si>
  <si>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</si>
  <si>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</si>
  <si>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</si>
  <si>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</si>
  <si>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</si>
  <si>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</si>
  <si>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</si>
  <si>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</si>
  <si>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</si>
  <si>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</si>
  <si>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</si>
  <si>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</si>
  <si>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</si>
  <si>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</si>
  <si>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</si>
  <si>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</si>
  <si>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</si>
  <si>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</si>
  <si>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</si>
  <si>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</si>
  <si>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</si>
  <si>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</si>
  <si>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</si>
  <si>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</si>
  <si>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</si>
  <si>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</si>
  <si>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</si>
  <si>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</si>
  <si>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</si>
  <si>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</si>
  <si>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</si>
  <si>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</si>
  <si>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</si>
  <si>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</si>
  <si>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</si>
  <si>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</si>
  <si>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</si>
  <si>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</si>
  <si>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</si>
  <si>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</si>
  <si>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</si>
  <si>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</si>
  <si>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</si>
  <si>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</si>
  <si>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</si>
  <si>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</si>
  <si>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</si>
  <si>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</si>
  <si>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</si>
  <si>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</si>
  <si>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</si>
  <si>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</si>
  <si>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</si>
  <si>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</si>
  <si>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</si>
  <si>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</si>
  <si>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</si>
  <si>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</si>
  <si>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</si>
  <si>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</si>
  <si>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</si>
  <si>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</si>
  <si>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</si>
  <si>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</si>
  <si>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</si>
  <si>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</si>
  <si>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</si>
  <si>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</si>
  <si>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</si>
  <si>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</si>
  <si>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</si>
  <si>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</si>
  <si>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</si>
  <si>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</si>
  <si>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</si>
  <si>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</si>
  <si>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</si>
  <si>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</si>
  <si>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</si>
  <si>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</si>
  <si>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</si>
  <si>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</si>
  <si>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</si>
  <si>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</si>
  <si>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</si>
  <si>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</si>
  <si>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</si>
  <si>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</si>
  <si>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</si>
  <si>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</si>
  <si>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</si>
  <si>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</si>
  <si>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</si>
  <si>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</si>
  <si>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</si>
  <si>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</si>
  <si>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</si>
  <si>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</si>
  <si>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</si>
  <si>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</si>
  <si>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</si>
  <si>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</si>
  <si>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</si>
  <si>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</si>
  <si>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</si>
  <si>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</si>
  <si>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</si>
  <si>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</si>
  <si>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</si>
  <si>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</si>
  <si>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</si>
  <si>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</si>
  <si>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</si>
  <si>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</si>
  <si>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</si>
  <si>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</si>
  <si>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</si>
  <si>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</si>
  <si>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</si>
  <si>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</si>
  <si>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</si>
  <si>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</si>
  <si>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</si>
  <si>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</si>
  <si>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</si>
  <si>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</si>
  <si>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</si>
  <si>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</si>
  <si>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</si>
  <si>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</si>
  <si>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</si>
  <si>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</si>
  <si>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</si>
  <si>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</si>
  <si>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</si>
  <si>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</si>
  <si>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</si>
  <si>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</si>
  <si>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</si>
  <si>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</si>
  <si>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</si>
  <si>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</si>
  <si>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</si>
  <si>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</si>
  <si>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</si>
  <si>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</si>
  <si>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</si>
  <si>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</si>
  <si>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</si>
  <si>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</si>
  <si>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</si>
  <si>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</si>
  <si>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</si>
  <si>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</si>
  <si>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</si>
  <si>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</si>
  <si>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</si>
  <si>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</si>
  <si>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</si>
  <si>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</si>
  <si>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</si>
  <si>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</si>
  <si>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</si>
  <si>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</si>
  <si>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</si>
  <si>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</si>
  <si>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</si>
  <si>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</si>
  <si>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</si>
  <si>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</si>
  <si>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</si>
  <si>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</si>
  <si>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</si>
  <si>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</si>
  <si>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</si>
  <si>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</si>
  <si>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</si>
  <si>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</si>
  <si>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</si>
  <si>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</si>
  <si>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</si>
  <si>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</si>
  <si>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</si>
  <si>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</si>
  <si>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</si>
  <si>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</si>
  <si>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</si>
  <si>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</si>
  <si>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</si>
  <si>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</si>
  <si>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</si>
  <si>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</si>
  <si>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</si>
  <si>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</si>
  <si>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</si>
  <si>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</si>
  <si>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</si>
  <si>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</si>
  <si>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</si>
  <si>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</si>
  <si>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</si>
  <si>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</si>
  <si>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</si>
  <si>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</si>
  <si>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</si>
  <si>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</si>
  <si>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</si>
  <si>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</si>
  <si>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</si>
  <si>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</si>
  <si>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</si>
  <si>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</si>
  <si>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</si>
  <si>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</si>
  <si>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</si>
  <si>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</si>
  <si>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</si>
  <si>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</si>
  <si>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</si>
  <si>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</si>
  <si>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</si>
  <si>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</si>
  <si>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</si>
  <si>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</si>
  <si>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</si>
  <si>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</si>
  <si>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</si>
  <si>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</si>
  <si>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</si>
  <si>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</si>
  <si>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</si>
  <si>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</si>
  <si>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</si>
  <si>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</si>
  <si>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</si>
  <si>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</si>
  <si>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</si>
  <si>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</si>
  <si>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</si>
  <si>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</si>
  <si>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</si>
  <si>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</si>
  <si>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</si>
  <si>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</si>
  <si>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</si>
  <si>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</si>
  <si>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</si>
  <si>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</si>
  <si>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</si>
  <si>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</si>
  <si>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</si>
  <si>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</si>
  <si>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</si>
  <si>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</si>
  <si>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</si>
  <si>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</si>
  <si>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</si>
  <si>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</si>
  <si>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</si>
  <si>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</si>
  <si>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</si>
  <si>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</si>
  <si>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</si>
  <si>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</si>
  <si>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</si>
  <si>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</si>
  <si>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</si>
  <si>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</si>
  <si>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</si>
  <si>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</si>
  <si>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</si>
  <si>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</si>
  <si>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</si>
  <si>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</si>
  <si>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</si>
  <si>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</si>
  <si>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</si>
  <si>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</si>
  <si>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</si>
  <si>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</si>
  <si>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</si>
  <si>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</si>
  <si>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</si>
  <si>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</si>
  <si>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</si>
  <si>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</si>
  <si>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</si>
  <si>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</si>
  <si>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</si>
  <si>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</si>
  <si>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</si>
  <si>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</si>
  <si>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</si>
  <si>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</si>
  <si>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</si>
  <si>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</si>
  <si>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</si>
  <si>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</si>
  <si>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</si>
  <si>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</si>
  <si>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</si>
  <si>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</si>
  <si>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</si>
  <si>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</si>
  <si>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</si>
  <si>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</si>
  <si>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</si>
  <si>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</si>
  <si>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</si>
  <si>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</si>
  <si>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</si>
  <si>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</si>
  <si>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</si>
  <si>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</si>
  <si>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</si>
  <si>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</si>
  <si>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</si>
  <si>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</si>
  <si>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</si>
  <si>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</si>
  <si>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</si>
  <si>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</si>
  <si>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</si>
  <si>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</si>
  <si>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</si>
  <si>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</si>
  <si>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</si>
  <si>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</si>
  <si>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</si>
  <si>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</si>
  <si>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</si>
  <si>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</si>
  <si>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</si>
  <si>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</si>
  <si>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</si>
  <si>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</si>
  <si>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</si>
  <si>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</si>
  <si>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</si>
  <si>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</si>
  <si>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</si>
  <si>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</si>
  <si>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</si>
  <si>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</si>
  <si>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</si>
  <si>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</si>
  <si>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</si>
  <si>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</si>
  <si>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</si>
  <si>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</si>
  <si>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</si>
  <si>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</si>
  <si>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</si>
  <si>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</si>
  <si>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</si>
  <si>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</si>
  <si>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</si>
  <si>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</si>
  <si>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</si>
  <si>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</si>
  <si>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</si>
  <si>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</si>
  <si>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</si>
  <si>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</si>
  <si>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</si>
  <si>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</si>
  <si>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</si>
  <si>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</si>
  <si>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</si>
  <si>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</si>
  <si>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</si>
  <si>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</si>
  <si>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</si>
  <si>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</si>
  <si>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</si>
  <si>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</si>
  <si>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</si>
  <si>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</si>
  <si>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</si>
  <si>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</si>
  <si>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</si>
  <si>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</si>
  <si>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</si>
  <si>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</si>
  <si>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</si>
  <si>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</si>
  <si>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</si>
  <si>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</si>
  <si>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</si>
  <si>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</si>
  <si>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</si>
  <si>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</si>
  <si>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</si>
  <si>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</si>
  <si>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</si>
  <si>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</si>
  <si>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</si>
  <si>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</si>
  <si>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</si>
  <si>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</si>
  <si>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</si>
  <si>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</si>
  <si>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</si>
  <si>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</si>
  <si>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</si>
  <si>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</si>
  <si>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</si>
  <si>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</si>
  <si>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</si>
  <si>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</si>
  <si>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</si>
  <si>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</si>
  <si>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</si>
  <si>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</si>
  <si>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</si>
  <si>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</si>
  <si>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</si>
  <si>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</si>
  <si>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</si>
  <si>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</si>
  <si>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</si>
  <si>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</si>
  <si>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</si>
  <si>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</si>
  <si>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</si>
  <si>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</si>
  <si>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</si>
  <si>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</si>
  <si>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</si>
  <si>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</si>
  <si>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</si>
  <si>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</si>
  <si>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</si>
  <si>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</si>
  <si>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</si>
  <si>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</si>
  <si>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</si>
  <si>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</si>
  <si>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</si>
  <si>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</si>
  <si>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</si>
  <si>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</si>
  <si>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</si>
  <si>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</si>
  <si>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</si>
  <si>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</si>
  <si>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</si>
  <si>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</si>
  <si>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</si>
  <si>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</si>
  <si>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</si>
  <si>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</si>
  <si>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</si>
  <si>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</si>
  <si>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</si>
  <si>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</si>
  <si>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</si>
  <si>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</si>
  <si>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</si>
  <si>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</si>
  <si>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</si>
  <si>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</si>
  <si>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</si>
  <si>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</si>
  <si>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</si>
  <si>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</si>
  <si>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</si>
  <si>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</si>
  <si>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</si>
  <si>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</si>
  <si>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</si>
  <si>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</si>
  <si>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</si>
  <si>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</si>
  <si>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</si>
  <si>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</si>
  <si>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</si>
  <si>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</si>
  <si>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</si>
  <si>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</si>
  <si>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</si>
  <si>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</si>
  <si>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</si>
  <si>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</si>
  <si>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</si>
  <si>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</si>
  <si>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</si>
  <si>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</si>
  <si>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</si>
  <si>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</si>
  <si>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</si>
  <si>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</si>
  <si>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</si>
  <si>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</si>
  <si>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</si>
  <si>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</si>
  <si>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</si>
  <si>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</si>
  <si>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</si>
  <si>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</si>
  <si>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</si>
  <si>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</si>
  <si>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</si>
  <si>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</si>
  <si>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</si>
  <si>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</si>
  <si>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</si>
  <si>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</si>
  <si>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</si>
  <si>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</si>
  <si>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</si>
  <si>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</si>
  <si>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</si>
  <si>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</si>
  <si>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</si>
  <si>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</si>
  <si>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</si>
  <si>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</si>
  <si>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</si>
  <si>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</si>
  <si>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</si>
  <si>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</si>
  <si>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</si>
  <si>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</si>
  <si>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</si>
  <si>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</si>
  <si>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</si>
  <si>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</si>
  <si>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</si>
  <si>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</si>
  <si>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</si>
  <si>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</si>
  <si>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</si>
  <si>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</si>
  <si>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</si>
  <si>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</si>
  <si>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</si>
  <si>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</si>
  <si>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</si>
  <si>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</si>
  <si>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</si>
  <si>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</si>
  <si>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</si>
  <si>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</si>
  <si>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</si>
  <si>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</si>
  <si>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</si>
  <si>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</si>
  <si>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</si>
  <si>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</si>
  <si>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</si>
  <si>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</si>
  <si>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</si>
  <si>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</si>
  <si>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</si>
  <si>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</si>
  <si>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</si>
  <si>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</si>
  <si>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</si>
  <si>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</si>
  <si>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</si>
  <si>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</si>
  <si>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</si>
  <si>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</si>
  <si>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</si>
  <si>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</si>
  <si>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</si>
  <si>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</si>
  <si>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</si>
  <si>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</si>
  <si>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</si>
  <si>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</si>
  <si>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</si>
  <si>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</si>
  <si>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</si>
  <si>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</si>
  <si>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</si>
  <si>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</si>
  <si>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</si>
  <si>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</si>
  <si>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</si>
  <si>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</si>
  <si>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</si>
  <si>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</si>
  <si>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</si>
  <si>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</si>
  <si>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</si>
  <si>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</si>
  <si>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</si>
  <si>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</si>
  <si>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</si>
  <si>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</si>
  <si>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</si>
  <si>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</si>
  <si>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</si>
  <si>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</si>
  <si>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</si>
  <si>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</si>
  <si>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</si>
  <si>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</si>
  <si>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</si>
  <si>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</si>
  <si>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</si>
  <si>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</si>
  <si>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</si>
  <si>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</si>
  <si>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</si>
  <si>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</si>
  <si>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</si>
  <si>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</si>
  <si>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</si>
  <si>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</si>
  <si>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</si>
  <si>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</si>
  <si>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</si>
  <si>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</si>
  <si>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</si>
  <si>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</si>
  <si>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</si>
  <si>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</si>
  <si>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</si>
  <si>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</si>
  <si>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</si>
  <si>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</si>
  <si>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</si>
  <si>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</si>
  <si>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</si>
  <si>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</si>
  <si>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</si>
  <si>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</si>
  <si>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</si>
  <si>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</si>
  <si>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</si>
  <si>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</si>
  <si>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</si>
  <si>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</si>
  <si>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</si>
  <si>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</si>
  <si>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</si>
  <si>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</si>
  <si>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</si>
  <si>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</si>
  <si>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</si>
  <si>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</si>
  <si>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</si>
  <si>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</si>
  <si>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</si>
  <si>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</si>
  <si>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</si>
  <si>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</si>
  <si>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</si>
  <si>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</si>
  <si>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</si>
  <si>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</si>
  <si>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</si>
  <si>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</si>
  <si>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</si>
  <si>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</si>
  <si>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</si>
  <si>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</si>
  <si>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</si>
  <si>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</si>
  <si>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</si>
  <si>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</si>
  <si>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</si>
  <si>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</si>
  <si>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</si>
  <si>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</si>
  <si>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</si>
  <si>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</si>
  <si>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</si>
  <si>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</si>
  <si>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</si>
  <si>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</si>
  <si>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</si>
  <si>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</si>
  <si>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</si>
  <si>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</si>
  <si>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</si>
  <si>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</si>
  <si>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</si>
  <si>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</si>
  <si>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</si>
  <si>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</si>
  <si>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</si>
  <si>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</si>
  <si>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</si>
  <si>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</si>
  <si>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</si>
  <si>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</si>
  <si>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</si>
  <si>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</si>
  <si>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</si>
  <si>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</si>
  <si>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</si>
  <si>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</si>
  <si>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</si>
  <si>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</si>
  <si>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</si>
  <si>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</si>
  <si>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</si>
  <si>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</si>
  <si>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</si>
  <si>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</si>
  <si>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</si>
  <si>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</si>
  <si>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</si>
  <si>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</si>
  <si>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</si>
  <si>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</si>
  <si>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</si>
  <si>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</si>
  <si>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</si>
  <si>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</si>
  <si>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</si>
  <si>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</si>
  <si>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</si>
  <si>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</si>
  <si>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</si>
  <si>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</si>
  <si>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</si>
  <si>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</si>
  <si>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</si>
  <si>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</si>
  <si>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</si>
  <si>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</si>
  <si>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</si>
  <si>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</si>
  <si>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</si>
  <si>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</si>
  <si>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</si>
  <si>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</si>
  <si>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</si>
  <si>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</si>
  <si>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</si>
  <si>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</si>
  <si>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</si>
  <si>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</si>
  <si>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</si>
  <si>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</si>
  <si>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</si>
  <si>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</si>
  <si>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</si>
  <si>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</si>
  <si>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</si>
  <si>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</si>
  <si>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</si>
  <si>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</si>
  <si>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</si>
  <si>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</si>
  <si>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</si>
  <si>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</si>
  <si>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</si>
  <si>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</si>
  <si>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</si>
  <si>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</si>
  <si>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</si>
  <si>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</si>
  <si>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</si>
  <si>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</si>
  <si>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</si>
  <si>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</si>
  <si>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</si>
  <si>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</si>
  <si>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</si>
  <si>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</si>
  <si>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</si>
  <si>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</si>
  <si>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</si>
  <si>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</si>
  <si>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</si>
  <si>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</si>
  <si>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</si>
  <si>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</si>
  <si>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</si>
  <si>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</si>
  <si>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</si>
  <si>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</si>
  <si>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</si>
  <si>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</si>
  <si>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</si>
  <si>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</si>
  <si>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</si>
  <si>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</si>
  <si>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</si>
  <si>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</si>
  <si>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</si>
  <si>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</si>
  <si>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</si>
  <si>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</si>
  <si>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</si>
  <si>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</si>
  <si>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</si>
  <si>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</si>
  <si>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</si>
  <si>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</si>
  <si>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</si>
  <si>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</si>
  <si>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</si>
  <si>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</si>
  <si>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</si>
  <si>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</si>
  <si>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</si>
  <si>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</si>
  <si>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</si>
  <si>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</si>
  <si>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</si>
  <si>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</si>
  <si>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</si>
  <si>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</si>
  <si>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</si>
  <si>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</si>
  <si>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</si>
  <si>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</si>
  <si>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</si>
  <si>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</si>
  <si>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</si>
  <si>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</si>
  <si>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</si>
  <si>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</si>
  <si>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</si>
  <si>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</si>
  <si>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</si>
  <si>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</si>
  <si>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</si>
  <si>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</si>
  <si>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</si>
  <si>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</si>
  <si>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</si>
  <si>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</si>
  <si>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</si>
  <si>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</si>
  <si>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</si>
  <si>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</si>
  <si>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</si>
  <si>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</si>
  <si>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</si>
  <si>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</si>
  <si>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</si>
  <si>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</si>
  <si>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</si>
  <si>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</si>
  <si>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</si>
  <si>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</si>
  <si>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</si>
  <si>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</si>
  <si>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</si>
  <si>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</si>
  <si>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</si>
  <si>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</si>
  <si>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</si>
  <si>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</si>
  <si>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</si>
  <si>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</si>
  <si>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</si>
  <si>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</si>
  <si>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</si>
  <si>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</si>
  <si>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</si>
  <si>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</si>
  <si>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</si>
  <si>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</si>
  <si>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</si>
  <si>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</si>
  <si>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</si>
  <si>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</si>
  <si>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</si>
  <si>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</si>
  <si>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</si>
  <si>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</si>
  <si>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</si>
  <si>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</si>
  <si>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</si>
  <si>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</si>
  <si>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</si>
  <si>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</si>
  <si>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</si>
  <si>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</si>
  <si>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</si>
  <si>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</si>
  <si>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</si>
  <si>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</si>
  <si>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</si>
  <si>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</si>
  <si>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</si>
  <si>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</si>
  <si>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Realización de dictámen jur.sobre el Régimen Transit. e intervención de la CCAA canaria en la tramitación del PIO/GC</t>
  </si>
  <si>
    <t>052857411F</t>
  </si>
  <si>
    <t>JUAN DIEGO PULIDO RODRÍGUEZ</t>
  </si>
  <si>
    <t>Asesoramiento en informe de Dir.Gral.Aviación Civil-Ministº Fomento en rel.al PIO/GC</t>
  </si>
  <si>
    <t>A28246122</t>
  </si>
  <si>
    <t>PROINTEC, S.A.</t>
  </si>
  <si>
    <t>Redacción anejo/separata expropiaciones p/adquisiciones terrenos para ejecución de 9 Miradores</t>
  </si>
  <si>
    <t>B76244029</t>
  </si>
  <si>
    <t>GESTIÓN DE EXPROPIACIONES CANARIAS, S.L. (GEXCAN)</t>
  </si>
  <si>
    <t>Redacción de proyecto de ejecución de sendero en margen izquierdo en la ctra. GC231 (Casco Agaete-Valle) TM Agaete</t>
  </si>
  <si>
    <t>078519161J</t>
  </si>
  <si>
    <t>JULIO ISMAEL ROMERO GARCÍA</t>
  </si>
  <si>
    <t>Redacción de proyecto de diseño y ejecución de iluminación del Acantilado La Laja (LPGC)</t>
  </si>
  <si>
    <t>054080925V</t>
  </si>
  <si>
    <t>JOSÉ MANUEL LÓPEZ CABRERA</t>
  </si>
  <si>
    <t>B417019701</t>
  </si>
  <si>
    <t>MONTERO ARAMBURU, SLU</t>
  </si>
  <si>
    <t>Redacción del modificado de proyecto de ejecución del Mirador Básico M7,5 Litoral Agüimes-Playa de Vargas (TM Agüimes)</t>
  </si>
  <si>
    <t>54080952V</t>
  </si>
  <si>
    <t>Dirección obra del proyecto Instalación eléctrica BT en la ejecución obra Mirador Básico El Becerril (TM Sta. Mª Guía)</t>
  </si>
  <si>
    <t>42860215Z</t>
  </si>
  <si>
    <t>MIGUEL A. NICOLAU GARCÍA</t>
  </si>
  <si>
    <t>1/18</t>
  </si>
  <si>
    <t>2/18</t>
  </si>
  <si>
    <t>3/18</t>
  </si>
  <si>
    <t>4/18</t>
  </si>
  <si>
    <t>5/18</t>
  </si>
  <si>
    <t>6/18</t>
  </si>
  <si>
    <t>7/18</t>
  </si>
  <si>
    <t>8/18</t>
  </si>
  <si>
    <t>Realización de dictámen jur.sobre Adecuación Plan Territ.Esp.Ordenac.Telecomunic.(PTE33) a la Ley 9/14 Gral Telecomunic.</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</si>
</sst>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6">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B28" sqref="B28"/>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209</v>
      </c>
      <c r="D11" s="28"/>
      <c r="E11" s="23"/>
      <c r="F11" s="23"/>
      <c r="G11" s="23"/>
      <c r="H11" s="23"/>
      <c r="I11" s="23"/>
      <c r="J11" s="23"/>
      <c r="K11" s="23"/>
      <c r="AA11" s="68" t="s">
        <v>233</v>
      </c>
      <c r="AB11" s="65" t="str">
        <f>C11</f>
        <v>SERVICIO DE PLANEAMIENTO</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PLAN</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5" priority="9">
      <formula>ISBLANK(C4)</formula>
    </cfRule>
  </conditionalFormatting>
  <conditionalFormatting sqref="C7">
    <cfRule type="expression" dxfId="34" priority="8">
      <formula>ISBLANK(C7)</formula>
    </cfRule>
  </conditionalFormatting>
  <conditionalFormatting sqref="C12">
    <cfRule type="expression" dxfId="33" priority="7">
      <formula>ISBLANK(C12)</formula>
    </cfRule>
  </conditionalFormatting>
  <conditionalFormatting sqref="C6">
    <cfRule type="expression" dxfId="32" priority="6">
      <formula>ISBLANK(C6)</formula>
    </cfRule>
  </conditionalFormatting>
  <conditionalFormatting sqref="C11">
    <cfRule type="expression" dxfId="31" priority="5">
      <formula>ISBLANK(C11)</formula>
    </cfRule>
  </conditionalFormatting>
  <conditionalFormatting sqref="C5">
    <cfRule type="expression" dxfId="30" priority="4">
      <formula>ISBLANK(C5)</formula>
    </cfRule>
  </conditionalFormatting>
  <conditionalFormatting sqref="C8">
    <cfRule type="expression" dxfId="29" priority="3">
      <formula>ISBLANK($C$8)</formula>
    </cfRule>
  </conditionalFormatting>
  <conditionalFormatting sqref="C9">
    <cfRule type="expression" dxfId="28" priority="2">
      <formula>ISBLANK($C$9)</formula>
    </cfRule>
  </conditionalFormatting>
  <conditionalFormatting sqref="C10">
    <cfRule type="expression" dxfId="27"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90" zoomScaleNormal="90" workbookViewId="0">
      <pane ySplit="1" topLeftCell="A2" activePane="bottomLeft" state="frozen"/>
      <selection pane="bottomLeft" activeCell="C11" sqref="C11:C12"/>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45.75" thickBot="1" x14ac:dyDescent="0.3">
      <c r="A2" s="43" t="s">
        <v>19977</v>
      </c>
      <c r="B2" s="44" t="s">
        <v>127</v>
      </c>
      <c r="C2" s="43" t="s">
        <v>19397</v>
      </c>
      <c r="D2" s="44" t="s">
        <v>130</v>
      </c>
      <c r="E2" s="43" t="s">
        <v>19955</v>
      </c>
      <c r="F2" s="43" t="s">
        <v>17808</v>
      </c>
      <c r="G2" s="43" t="s">
        <v>19335</v>
      </c>
      <c r="H2" s="46">
        <v>1</v>
      </c>
      <c r="I2" s="47">
        <v>4200</v>
      </c>
      <c r="J2" s="47">
        <v>294</v>
      </c>
      <c r="K2" s="47">
        <v>4200</v>
      </c>
      <c r="L2" s="47">
        <v>294</v>
      </c>
      <c r="M2" s="43"/>
      <c r="N2" s="48">
        <v>43199</v>
      </c>
      <c r="O2" s="44" t="s">
        <v>123</v>
      </c>
      <c r="P2" s="48"/>
      <c r="Q2" s="48"/>
      <c r="R2" s="48"/>
      <c r="S2" s="48"/>
      <c r="T2" s="43" t="s">
        <v>19956</v>
      </c>
      <c r="U2" s="43" t="s">
        <v>19957</v>
      </c>
      <c r="V2" s="43" t="s">
        <v>19569</v>
      </c>
      <c r="W2" s="48"/>
      <c r="X2" s="43"/>
      <c r="Y2" s="121" t="str">
        <f>IF(ISBLANK(A2),"",CONCATENATE($BF$10,"-",MID($BF$9,3,2),"-M_",A2))</f>
        <v>PLAN-18-M_1/18</v>
      </c>
      <c r="Z2" s="45" t="str">
        <f>IF(ISBLANK(B2),"",VLOOKUP(B2,$BM$2:$BN$5,2,FALSE))</f>
        <v>E</v>
      </c>
      <c r="AA2" s="55" t="str">
        <f>UPPER(IF(ISBLANK(V2),"ES",V2))</f>
        <v>ES</v>
      </c>
      <c r="AB2" s="57">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4</v>
      </c>
      <c r="AG2" s="113" t="str">
        <f>IF(ISBLANK(O2),"NO",O2)</f>
        <v>NO</v>
      </c>
      <c r="AH2" s="113" t="str">
        <f>IF(ISBLANK(C2),"O",VLOOKUP(C2,$BW$2:$BX$4,2,FALSE))</f>
        <v>O</v>
      </c>
      <c r="AI2" s="113" t="str">
        <f>IF(ISBLANK(M2),"S",VLOOKUP(M2,$CA$2:$CB$3,2,FALSE))</f>
        <v>S</v>
      </c>
      <c r="AJ2" s="116">
        <f>ROUND(SUM(I2+J2),0)</f>
        <v>4494</v>
      </c>
      <c r="AK2" s="116">
        <f>ROUND(H2,0)</f>
        <v>1</v>
      </c>
      <c r="AL2" s="116">
        <f>ROUND(SUM(K2+L2),0)</f>
        <v>4494</v>
      </c>
      <c r="AM2" s="119">
        <f>IF(ISBLANK(W2),N2,W2)</f>
        <v>43199</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x14ac:dyDescent="0.3">
      <c r="A3" s="43" t="s">
        <v>19978</v>
      </c>
      <c r="B3" s="44" t="s">
        <v>127</v>
      </c>
      <c r="C3" s="43" t="s">
        <v>19397</v>
      </c>
      <c r="D3" s="44" t="s">
        <v>130</v>
      </c>
      <c r="E3" s="43" t="s">
        <v>19958</v>
      </c>
      <c r="F3" s="43" t="s">
        <v>17808</v>
      </c>
      <c r="G3" s="43" t="s">
        <v>19335</v>
      </c>
      <c r="H3" s="46">
        <v>6</v>
      </c>
      <c r="I3" s="47">
        <v>14175</v>
      </c>
      <c r="J3" s="47">
        <v>992.25</v>
      </c>
      <c r="K3" s="47">
        <v>14175</v>
      </c>
      <c r="L3" s="47">
        <v>992.25</v>
      </c>
      <c r="M3" s="43"/>
      <c r="N3" s="48">
        <v>43262</v>
      </c>
      <c r="O3" s="44" t="s">
        <v>123</v>
      </c>
      <c r="P3" s="48"/>
      <c r="Q3" s="48"/>
      <c r="R3" s="48"/>
      <c r="S3" s="48"/>
      <c r="T3" s="43" t="s">
        <v>19959</v>
      </c>
      <c r="U3" s="43" t="s">
        <v>19960</v>
      </c>
      <c r="V3" s="43" t="s">
        <v>19569</v>
      </c>
      <c r="W3" s="48"/>
      <c r="X3" s="43"/>
      <c r="Y3" s="121" t="str">
        <f t="shared" ref="Y3:Y66" si="2">IF(ISBLANK(A3),"",CONCATENATE($BF$10,"-",MID($BF$9,3,2),"-M_",A3))</f>
        <v>PLAN-18-M_2/18</v>
      </c>
      <c r="Z3" s="45" t="str">
        <f t="shared" ref="Z3:Z66" si="3">IF(ISBLANK(B3),"",VLOOKUP(B3,$BM$2:$BN$5,2,FALSE))</f>
        <v>E</v>
      </c>
      <c r="AA3" s="55" t="str">
        <f t="shared" ref="AA3:AA66" si="4">UPPER(IF(ISBLANK(V3),"ES",V3))</f>
        <v>ES</v>
      </c>
      <c r="AB3" s="57">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4</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15167</v>
      </c>
      <c r="AK3" s="116">
        <f t="shared" ref="AK3:AK66" si="14">ROUND(H3,0)</f>
        <v>6</v>
      </c>
      <c r="AL3" s="116">
        <f t="shared" ref="AL3:AL66" si="15">ROUND(SUM(K3+L3),0)</f>
        <v>15167</v>
      </c>
      <c r="AM3" s="119">
        <f t="shared" ref="AM3:AM66" si="16">IF(ISBLANK(W3),N3,W3)</f>
        <v>43262</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45.75" thickBot="1" x14ac:dyDescent="0.3">
      <c r="A4" s="43" t="s">
        <v>19979</v>
      </c>
      <c r="B4" s="44" t="s">
        <v>127</v>
      </c>
      <c r="C4" s="43" t="s">
        <v>19397</v>
      </c>
      <c r="D4" s="44" t="s">
        <v>130</v>
      </c>
      <c r="E4" s="43" t="s">
        <v>19961</v>
      </c>
      <c r="F4" s="43" t="s">
        <v>17808</v>
      </c>
      <c r="G4" s="43" t="s">
        <v>19335</v>
      </c>
      <c r="H4" s="46">
        <v>4</v>
      </c>
      <c r="I4" s="47">
        <v>2700</v>
      </c>
      <c r="J4" s="47">
        <v>189</v>
      </c>
      <c r="K4" s="47">
        <v>2700</v>
      </c>
      <c r="L4" s="47">
        <v>189</v>
      </c>
      <c r="M4" s="43"/>
      <c r="N4" s="48">
        <v>43262</v>
      </c>
      <c r="O4" s="44" t="s">
        <v>123</v>
      </c>
      <c r="P4" s="48"/>
      <c r="Q4" s="48"/>
      <c r="R4" s="48"/>
      <c r="S4" s="48"/>
      <c r="T4" s="43" t="s">
        <v>19962</v>
      </c>
      <c r="U4" s="43" t="s">
        <v>19963</v>
      </c>
      <c r="V4" s="43" t="s">
        <v>19569</v>
      </c>
      <c r="W4" s="48"/>
      <c r="X4" s="43"/>
      <c r="Y4" s="121" t="str">
        <f t="shared" si="2"/>
        <v>PLAN-18-M_3/18</v>
      </c>
      <c r="Z4" s="45" t="str">
        <f t="shared" si="3"/>
        <v>E</v>
      </c>
      <c r="AA4" s="55" t="str">
        <f t="shared" si="4"/>
        <v>ES</v>
      </c>
      <c r="AB4" s="57">
        <f t="shared" si="5"/>
        <v>2</v>
      </c>
      <c r="AC4" s="55" t="str">
        <f t="shared" si="6"/>
        <v>Sin observaciones</v>
      </c>
      <c r="AD4" s="106" t="str">
        <f t="shared" si="7"/>
        <v>35</v>
      </c>
      <c r="AE4" s="106" t="str">
        <f t="shared" si="8"/>
        <v>E</v>
      </c>
      <c r="AF4" s="113" t="str">
        <f t="shared" si="9"/>
        <v>4</v>
      </c>
      <c r="AG4" s="113" t="str">
        <f t="shared" si="10"/>
        <v>NO</v>
      </c>
      <c r="AH4" s="113" t="str">
        <f t="shared" si="11"/>
        <v>O</v>
      </c>
      <c r="AI4" s="113" t="str">
        <f t="shared" si="12"/>
        <v>S</v>
      </c>
      <c r="AJ4" s="116">
        <f t="shared" si="13"/>
        <v>2889</v>
      </c>
      <c r="AK4" s="116">
        <f t="shared" si="14"/>
        <v>4</v>
      </c>
      <c r="AL4" s="116">
        <f t="shared" si="15"/>
        <v>2889</v>
      </c>
      <c r="AM4" s="119">
        <f t="shared" si="16"/>
        <v>43262</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45.75" thickBot="1" x14ac:dyDescent="0.3">
      <c r="A5" s="43" t="s">
        <v>19980</v>
      </c>
      <c r="B5" s="44" t="s">
        <v>127</v>
      </c>
      <c r="C5" s="43" t="s">
        <v>19397</v>
      </c>
      <c r="D5" s="44" t="s">
        <v>130</v>
      </c>
      <c r="E5" s="43" t="s">
        <v>19964</v>
      </c>
      <c r="F5" s="43" t="s">
        <v>17808</v>
      </c>
      <c r="G5" s="43" t="s">
        <v>19335</v>
      </c>
      <c r="H5" s="46">
        <v>2</v>
      </c>
      <c r="I5" s="47">
        <v>11625</v>
      </c>
      <c r="J5" s="47">
        <v>813.75</v>
      </c>
      <c r="K5" s="47">
        <v>11625</v>
      </c>
      <c r="L5" s="47">
        <v>813.75</v>
      </c>
      <c r="M5" s="43"/>
      <c r="N5" s="48">
        <v>43306</v>
      </c>
      <c r="O5" s="44" t="s">
        <v>123</v>
      </c>
      <c r="P5" s="48"/>
      <c r="Q5" s="48"/>
      <c r="R5" s="48"/>
      <c r="S5" s="48"/>
      <c r="T5" s="43" t="s">
        <v>19965</v>
      </c>
      <c r="U5" s="43" t="s">
        <v>19966</v>
      </c>
      <c r="V5" s="43" t="s">
        <v>19569</v>
      </c>
      <c r="W5" s="48"/>
      <c r="X5" s="43"/>
      <c r="Y5" s="121" t="str">
        <f t="shared" si="2"/>
        <v>PLAN-18-M_4/18</v>
      </c>
      <c r="Z5" s="45" t="str">
        <f t="shared" si="3"/>
        <v>E</v>
      </c>
      <c r="AA5" s="55" t="str">
        <f t="shared" si="4"/>
        <v>ES</v>
      </c>
      <c r="AB5" s="57">
        <f t="shared" si="5"/>
        <v>2</v>
      </c>
      <c r="AC5" s="55" t="str">
        <f t="shared" si="6"/>
        <v>Sin observaciones</v>
      </c>
      <c r="AD5" s="106" t="str">
        <f t="shared" si="7"/>
        <v>35</v>
      </c>
      <c r="AE5" s="106" t="str">
        <f t="shared" si="8"/>
        <v>E</v>
      </c>
      <c r="AF5" s="113" t="str">
        <f t="shared" si="9"/>
        <v>4</v>
      </c>
      <c r="AG5" s="113" t="str">
        <f t="shared" si="10"/>
        <v>NO</v>
      </c>
      <c r="AH5" s="113" t="str">
        <f t="shared" si="11"/>
        <v>O</v>
      </c>
      <c r="AI5" s="113" t="str">
        <f t="shared" si="12"/>
        <v>S</v>
      </c>
      <c r="AJ5" s="116">
        <f t="shared" si="13"/>
        <v>12439</v>
      </c>
      <c r="AK5" s="116">
        <f t="shared" si="14"/>
        <v>2</v>
      </c>
      <c r="AL5" s="116">
        <f t="shared" si="15"/>
        <v>12439</v>
      </c>
      <c r="AM5" s="119">
        <f t="shared" si="16"/>
        <v>43306</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45.75" thickBot="1" x14ac:dyDescent="0.3">
      <c r="A6" s="43" t="s">
        <v>19981</v>
      </c>
      <c r="B6" s="44" t="s">
        <v>127</v>
      </c>
      <c r="C6" s="43" t="s">
        <v>19397</v>
      </c>
      <c r="D6" s="44" t="s">
        <v>130</v>
      </c>
      <c r="E6" s="43" t="s">
        <v>19967</v>
      </c>
      <c r="F6" s="43" t="s">
        <v>16546</v>
      </c>
      <c r="G6" s="43" t="s">
        <v>19335</v>
      </c>
      <c r="H6" s="46">
        <v>2</v>
      </c>
      <c r="I6" s="47">
        <v>11800</v>
      </c>
      <c r="J6" s="47">
        <v>826</v>
      </c>
      <c r="K6" s="47">
        <v>11800</v>
      </c>
      <c r="L6" s="47">
        <v>826</v>
      </c>
      <c r="M6" s="43"/>
      <c r="N6" s="48">
        <v>43311</v>
      </c>
      <c r="O6" s="44" t="s">
        <v>123</v>
      </c>
      <c r="P6" s="48"/>
      <c r="Q6" s="48"/>
      <c r="R6" s="48"/>
      <c r="S6" s="48"/>
      <c r="T6" s="43" t="s">
        <v>19968</v>
      </c>
      <c r="U6" s="43" t="s">
        <v>19969</v>
      </c>
      <c r="V6" s="43" t="s">
        <v>19569</v>
      </c>
      <c r="W6" s="48"/>
      <c r="X6" s="43"/>
      <c r="Y6" s="121" t="str">
        <f t="shared" si="2"/>
        <v>PLAN-18-M_5/18</v>
      </c>
      <c r="Z6" s="45" t="str">
        <f t="shared" si="3"/>
        <v>E</v>
      </c>
      <c r="AA6" s="55" t="str">
        <f t="shared" si="4"/>
        <v>ES</v>
      </c>
      <c r="AB6" s="57">
        <f t="shared" si="5"/>
        <v>2</v>
      </c>
      <c r="AC6" s="55" t="str">
        <f t="shared" si="6"/>
        <v>Sin observaciones</v>
      </c>
      <c r="AD6" s="106" t="str">
        <f t="shared" si="7"/>
        <v>35</v>
      </c>
      <c r="AE6" s="106" t="str">
        <f t="shared" si="8"/>
        <v>E</v>
      </c>
      <c r="AF6" s="113" t="str">
        <f t="shared" si="9"/>
        <v>4</v>
      </c>
      <c r="AG6" s="113" t="str">
        <f t="shared" si="10"/>
        <v>NO</v>
      </c>
      <c r="AH6" s="113" t="str">
        <f t="shared" si="11"/>
        <v>O</v>
      </c>
      <c r="AI6" s="113" t="str">
        <f t="shared" si="12"/>
        <v>S</v>
      </c>
      <c r="AJ6" s="116">
        <f t="shared" si="13"/>
        <v>12626</v>
      </c>
      <c r="AK6" s="116">
        <f t="shared" si="14"/>
        <v>2</v>
      </c>
      <c r="AL6" s="116">
        <f t="shared" si="15"/>
        <v>12626</v>
      </c>
      <c r="AM6" s="119">
        <f t="shared" si="16"/>
        <v>43311</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60.75" thickBot="1" x14ac:dyDescent="0.3">
      <c r="A7" s="43" t="s">
        <v>19982</v>
      </c>
      <c r="B7" s="44" t="s">
        <v>127</v>
      </c>
      <c r="C7" s="43" t="s">
        <v>19397</v>
      </c>
      <c r="D7" s="44" t="s">
        <v>130</v>
      </c>
      <c r="E7" s="43" t="s">
        <v>19985</v>
      </c>
      <c r="F7" s="43" t="s">
        <v>17808</v>
      </c>
      <c r="G7" s="43" t="s">
        <v>19335</v>
      </c>
      <c r="H7" s="46">
        <v>2</v>
      </c>
      <c r="I7" s="47">
        <v>12000</v>
      </c>
      <c r="J7" s="47">
        <v>840</v>
      </c>
      <c r="K7" s="47">
        <v>12000</v>
      </c>
      <c r="L7" s="47">
        <v>840</v>
      </c>
      <c r="M7" s="43"/>
      <c r="N7" s="48">
        <v>43357</v>
      </c>
      <c r="O7" s="44" t="s">
        <v>123</v>
      </c>
      <c r="P7" s="48"/>
      <c r="Q7" s="48"/>
      <c r="R7" s="48"/>
      <c r="S7" s="48"/>
      <c r="T7" s="43" t="s">
        <v>19970</v>
      </c>
      <c r="U7" s="43" t="s">
        <v>19971</v>
      </c>
      <c r="V7" s="43" t="s">
        <v>19569</v>
      </c>
      <c r="W7" s="48"/>
      <c r="X7" s="43"/>
      <c r="Y7" s="121" t="str">
        <f t="shared" si="2"/>
        <v>PLAN-18-M_6/18</v>
      </c>
      <c r="Z7" s="45" t="str">
        <f t="shared" si="3"/>
        <v>E</v>
      </c>
      <c r="AA7" s="55" t="str">
        <f t="shared" si="4"/>
        <v>ES</v>
      </c>
      <c r="AB7" s="57">
        <f t="shared" si="5"/>
        <v>2</v>
      </c>
      <c r="AC7" s="55" t="str">
        <f t="shared" si="6"/>
        <v>Sin observaciones</v>
      </c>
      <c r="AD7" s="106" t="str">
        <f t="shared" si="7"/>
        <v>35</v>
      </c>
      <c r="AE7" s="106" t="str">
        <f t="shared" si="8"/>
        <v>E</v>
      </c>
      <c r="AF7" s="113" t="str">
        <f t="shared" si="9"/>
        <v>4</v>
      </c>
      <c r="AG7" s="113" t="str">
        <f t="shared" si="10"/>
        <v>NO</v>
      </c>
      <c r="AH7" s="113" t="str">
        <f t="shared" si="11"/>
        <v>O</v>
      </c>
      <c r="AI7" s="113" t="str">
        <f t="shared" si="12"/>
        <v>S</v>
      </c>
      <c r="AJ7" s="116">
        <f t="shared" si="13"/>
        <v>12840</v>
      </c>
      <c r="AK7" s="116">
        <f t="shared" si="14"/>
        <v>2</v>
      </c>
      <c r="AL7" s="116">
        <f t="shared" si="15"/>
        <v>12840</v>
      </c>
      <c r="AM7" s="119">
        <f t="shared" si="16"/>
        <v>43357</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45.75" thickBot="1" x14ac:dyDescent="0.3">
      <c r="A8" s="43" t="s">
        <v>19983</v>
      </c>
      <c r="B8" s="44" t="s">
        <v>127</v>
      </c>
      <c r="C8" s="43" t="s">
        <v>19397</v>
      </c>
      <c r="D8" s="44" t="s">
        <v>130</v>
      </c>
      <c r="E8" s="43" t="s">
        <v>19972</v>
      </c>
      <c r="F8" s="43" t="s">
        <v>16546</v>
      </c>
      <c r="G8" s="43" t="s">
        <v>19335</v>
      </c>
      <c r="H8" s="46">
        <v>1</v>
      </c>
      <c r="I8" s="47">
        <v>1200</v>
      </c>
      <c r="J8" s="47">
        <v>84</v>
      </c>
      <c r="K8" s="47">
        <v>1200</v>
      </c>
      <c r="L8" s="47">
        <v>84</v>
      </c>
      <c r="M8" s="43"/>
      <c r="N8" s="48">
        <v>43367</v>
      </c>
      <c r="O8" s="44" t="s">
        <v>123</v>
      </c>
      <c r="P8" s="48"/>
      <c r="Q8" s="48"/>
      <c r="R8" s="48"/>
      <c r="S8" s="48"/>
      <c r="T8" s="43" t="s">
        <v>19973</v>
      </c>
      <c r="U8" s="43" t="s">
        <v>19969</v>
      </c>
      <c r="V8" s="43" t="s">
        <v>19569</v>
      </c>
      <c r="W8" s="48"/>
      <c r="X8" s="43"/>
      <c r="Y8" s="121" t="str">
        <f t="shared" si="2"/>
        <v>PLAN-18-M_7/18</v>
      </c>
      <c r="Z8" s="45" t="str">
        <f t="shared" si="3"/>
        <v>E</v>
      </c>
      <c r="AA8" s="55" t="str">
        <f t="shared" si="4"/>
        <v>ES</v>
      </c>
      <c r="AB8" s="57">
        <f t="shared" si="5"/>
        <v>2</v>
      </c>
      <c r="AC8" s="55" t="str">
        <f t="shared" si="6"/>
        <v>Sin observaciones</v>
      </c>
      <c r="AD8" s="106" t="str">
        <f t="shared" si="7"/>
        <v>35</v>
      </c>
      <c r="AE8" s="106" t="str">
        <f t="shared" si="8"/>
        <v>E</v>
      </c>
      <c r="AF8" s="113" t="str">
        <f t="shared" si="9"/>
        <v>4</v>
      </c>
      <c r="AG8" s="113" t="str">
        <f t="shared" si="10"/>
        <v>NO</v>
      </c>
      <c r="AH8" s="113" t="str">
        <f t="shared" si="11"/>
        <v>O</v>
      </c>
      <c r="AI8" s="113" t="str">
        <f t="shared" si="12"/>
        <v>S</v>
      </c>
      <c r="AJ8" s="116">
        <f t="shared" si="13"/>
        <v>1284</v>
      </c>
      <c r="AK8" s="116">
        <f t="shared" si="14"/>
        <v>1</v>
      </c>
      <c r="AL8" s="116">
        <f t="shared" si="15"/>
        <v>1284</v>
      </c>
      <c r="AM8" s="119">
        <f t="shared" si="16"/>
        <v>43367</v>
      </c>
      <c r="BE8" s="74" t="s">
        <v>233</v>
      </c>
      <c r="BF8" s="65" t="str">
        <f>Entidad!AB11</f>
        <v>SERVICIO DE PLANEAMIENTO</v>
      </c>
      <c r="BG8" s="72"/>
      <c r="BH8" s="72"/>
      <c r="BO8" s="74" t="s">
        <v>19390</v>
      </c>
      <c r="BP8" s="74" t="s">
        <v>19392</v>
      </c>
      <c r="BQ8" s="97" t="s">
        <v>19290</v>
      </c>
      <c r="BR8" s="98" t="s">
        <v>304</v>
      </c>
    </row>
    <row r="9" spans="1:80" ht="45" x14ac:dyDescent="0.25">
      <c r="A9" s="43" t="s">
        <v>19984</v>
      </c>
      <c r="B9" s="44" t="s">
        <v>127</v>
      </c>
      <c r="C9" s="43" t="s">
        <v>19397</v>
      </c>
      <c r="D9" s="44" t="s">
        <v>130</v>
      </c>
      <c r="E9" s="43" t="s">
        <v>19974</v>
      </c>
      <c r="F9" s="43" t="s">
        <v>16546</v>
      </c>
      <c r="G9" s="43" t="s">
        <v>19335</v>
      </c>
      <c r="H9" s="46">
        <v>1</v>
      </c>
      <c r="I9" s="47">
        <v>1132.56</v>
      </c>
      <c r="J9" s="47">
        <v>79.28</v>
      </c>
      <c r="K9" s="47">
        <v>1132.56</v>
      </c>
      <c r="L9" s="47">
        <v>79.28</v>
      </c>
      <c r="M9" s="43"/>
      <c r="N9" s="48">
        <v>43388</v>
      </c>
      <c r="O9" s="44" t="s">
        <v>123</v>
      </c>
      <c r="P9" s="48"/>
      <c r="Q9" s="48"/>
      <c r="R9" s="48"/>
      <c r="S9" s="48"/>
      <c r="T9" s="43" t="s">
        <v>19975</v>
      </c>
      <c r="U9" s="43" t="s">
        <v>19976</v>
      </c>
      <c r="V9" s="43" t="s">
        <v>19569</v>
      </c>
      <c r="W9" s="48"/>
      <c r="X9" s="43"/>
      <c r="Y9" s="121" t="str">
        <f t="shared" si="2"/>
        <v>PLAN-18-M_8/18</v>
      </c>
      <c r="Z9" s="45" t="str">
        <f t="shared" si="3"/>
        <v>E</v>
      </c>
      <c r="AA9" s="55" t="str">
        <f t="shared" si="4"/>
        <v>ES</v>
      </c>
      <c r="AB9" s="57">
        <f t="shared" si="5"/>
        <v>2</v>
      </c>
      <c r="AC9" s="55" t="str">
        <f t="shared" si="6"/>
        <v>Sin observaciones</v>
      </c>
      <c r="AD9" s="106" t="str">
        <f t="shared" si="7"/>
        <v>35</v>
      </c>
      <c r="AE9" s="106" t="str">
        <f t="shared" si="8"/>
        <v>E</v>
      </c>
      <c r="AF9" s="113" t="str">
        <f t="shared" si="9"/>
        <v>4</v>
      </c>
      <c r="AG9" s="113" t="str">
        <f t="shared" si="10"/>
        <v>NO</v>
      </c>
      <c r="AH9" s="113" t="str">
        <f t="shared" si="11"/>
        <v>O</v>
      </c>
      <c r="AI9" s="113" t="str">
        <f t="shared" si="12"/>
        <v>S</v>
      </c>
      <c r="AJ9" s="116">
        <f t="shared" si="13"/>
        <v>1212</v>
      </c>
      <c r="AK9" s="116">
        <f t="shared" si="14"/>
        <v>1</v>
      </c>
      <c r="AL9" s="116">
        <f t="shared" si="15"/>
        <v>1212</v>
      </c>
      <c r="AM9" s="119">
        <f t="shared" si="16"/>
        <v>43388</v>
      </c>
      <c r="BE9" s="72" t="s">
        <v>23</v>
      </c>
      <c r="BF9" s="10" t="str">
        <f>Entidad!AB12</f>
        <v>2018</v>
      </c>
      <c r="BG9" s="72"/>
      <c r="BH9" s="72"/>
      <c r="BI9" s="75" t="s">
        <v>19424</v>
      </c>
      <c r="BO9" s="74" t="s">
        <v>33</v>
      </c>
      <c r="BP9" s="74" t="s">
        <v>19393</v>
      </c>
      <c r="BQ9" s="97" t="s">
        <v>19291</v>
      </c>
      <c r="BR9" s="98" t="s">
        <v>305</v>
      </c>
    </row>
    <row r="10" spans="1:80" ht="15.75" thickBot="1" x14ac:dyDescent="0.3">
      <c r="A10" s="43"/>
      <c r="B10" s="44"/>
      <c r="C10" s="43"/>
      <c r="D10" s="44"/>
      <c r="E10" s="43"/>
      <c r="F10" s="43"/>
      <c r="G10" s="43"/>
      <c r="H10" s="46"/>
      <c r="I10" s="47"/>
      <c r="J10" s="47"/>
      <c r="K10" s="47"/>
      <c r="L10" s="47"/>
      <c r="M10" s="43"/>
      <c r="N10" s="48"/>
      <c r="O10" s="44"/>
      <c r="P10" s="48"/>
      <c r="Q10" s="48"/>
      <c r="R10" s="48"/>
      <c r="S10" s="48"/>
      <c r="T10" s="43"/>
      <c r="U10" s="43"/>
      <c r="V10" s="43"/>
      <c r="W10" s="48"/>
      <c r="X10" s="43"/>
      <c r="Y10" s="121" t="str">
        <f t="shared" si="2"/>
        <v/>
      </c>
      <c r="Z10" s="45" t="str">
        <f t="shared" si="3"/>
        <v/>
      </c>
      <c r="AA10" s="55" t="str">
        <f t="shared" si="4"/>
        <v>ES</v>
      </c>
      <c r="AB10" s="57" t="str">
        <f t="shared" si="5"/>
        <v>2</v>
      </c>
      <c r="AC10" s="55" t="str">
        <f t="shared" si="6"/>
        <v>Sin observaciones</v>
      </c>
      <c r="AD10" s="106" t="str">
        <f t="shared" si="7"/>
        <v>35</v>
      </c>
      <c r="AE10" s="106" t="str">
        <f t="shared" si="8"/>
        <v/>
      </c>
      <c r="AF10" s="113" t="str">
        <f t="shared" si="9"/>
        <v/>
      </c>
      <c r="AG10" s="113" t="str">
        <f t="shared" si="10"/>
        <v>NO</v>
      </c>
      <c r="AH10" s="113" t="str">
        <f t="shared" si="11"/>
        <v>O</v>
      </c>
      <c r="AI10" s="113" t="str">
        <f t="shared" si="12"/>
        <v>S</v>
      </c>
      <c r="AJ10" s="116">
        <f t="shared" si="13"/>
        <v>0</v>
      </c>
      <c r="AK10" s="116">
        <f t="shared" si="14"/>
        <v>0</v>
      </c>
      <c r="AL10" s="116">
        <f t="shared" si="15"/>
        <v>0</v>
      </c>
      <c r="AM10" s="119">
        <f t="shared" si="16"/>
        <v>0</v>
      </c>
      <c r="BE10" s="74" t="s">
        <v>19279</v>
      </c>
      <c r="BF10" s="104" t="str">
        <f>Entidad!AB13</f>
        <v>PLAN</v>
      </c>
      <c r="BG10" s="72"/>
      <c r="BH10" s="72"/>
      <c r="BI10" s="108" t="s">
        <v>123</v>
      </c>
      <c r="BO10" s="74" t="s">
        <v>34</v>
      </c>
      <c r="BP10" s="74" t="s">
        <v>19394</v>
      </c>
      <c r="BQ10" s="97" t="s">
        <v>19292</v>
      </c>
      <c r="BR10" s="98" t="s">
        <v>306</v>
      </c>
    </row>
    <row r="11" spans="1:80" x14ac:dyDescent="0.25">
      <c r="A11" s="43"/>
      <c r="B11" s="44"/>
      <c r="C11" s="43"/>
      <c r="D11" s="44"/>
      <c r="E11" s="43"/>
      <c r="F11" s="43"/>
      <c r="G11" s="43"/>
      <c r="H11" s="46"/>
      <c r="I11" s="47"/>
      <c r="J11" s="47"/>
      <c r="K11" s="47"/>
      <c r="L11" s="47"/>
      <c r="M11" s="43"/>
      <c r="N11" s="48"/>
      <c r="O11" s="44"/>
      <c r="P11" s="48"/>
      <c r="Q11" s="48"/>
      <c r="R11" s="48"/>
      <c r="S11" s="48"/>
      <c r="T11" s="43"/>
      <c r="U11" s="43"/>
      <c r="V11" s="43"/>
      <c r="W11" s="48"/>
      <c r="X11" s="43"/>
      <c r="Y11" s="121" t="str">
        <f t="shared" si="2"/>
        <v/>
      </c>
      <c r="Z11" s="45" t="str">
        <f t="shared" si="3"/>
        <v/>
      </c>
      <c r="AA11" s="55" t="str">
        <f t="shared" si="4"/>
        <v>ES</v>
      </c>
      <c r="AB11" s="57" t="str">
        <f t="shared" si="5"/>
        <v>2</v>
      </c>
      <c r="AC11" s="55" t="str">
        <f t="shared" si="6"/>
        <v>Sin observaciones</v>
      </c>
      <c r="AD11" s="106" t="str">
        <f t="shared" si="7"/>
        <v>35</v>
      </c>
      <c r="AE11" s="106" t="str">
        <f t="shared" si="8"/>
        <v/>
      </c>
      <c r="AF11" s="113" t="str">
        <f t="shared" si="9"/>
        <v/>
      </c>
      <c r="AG11" s="113" t="str">
        <f t="shared" si="10"/>
        <v>NO</v>
      </c>
      <c r="AH11" s="113" t="str">
        <f t="shared" si="11"/>
        <v>O</v>
      </c>
      <c r="AI11" s="113" t="str">
        <f t="shared" si="12"/>
        <v>S</v>
      </c>
      <c r="AJ11" s="116">
        <f t="shared" si="13"/>
        <v>0</v>
      </c>
      <c r="AK11" s="116">
        <f t="shared" si="14"/>
        <v>0</v>
      </c>
      <c r="AL11" s="116">
        <f t="shared" si="15"/>
        <v>0</v>
      </c>
      <c r="AM11" s="119">
        <f t="shared" si="16"/>
        <v>0</v>
      </c>
      <c r="BE11" s="74" t="s">
        <v>351</v>
      </c>
      <c r="BF11" s="104" t="str">
        <f>Entidad!AB14</f>
        <v>C</v>
      </c>
      <c r="BG11" s="72"/>
      <c r="BH11" s="72"/>
      <c r="BO11" s="74" t="s">
        <v>35</v>
      </c>
      <c r="BP11" s="74" t="s">
        <v>19388</v>
      </c>
      <c r="BQ11" s="97" t="s">
        <v>19293</v>
      </c>
      <c r="BR11" s="98" t="s">
        <v>307</v>
      </c>
    </row>
    <row r="12" spans="1:80" ht="15.75" thickBot="1" x14ac:dyDescent="0.3">
      <c r="A12" s="43"/>
      <c r="B12" s="44"/>
      <c r="C12" s="43"/>
      <c r="D12" s="44"/>
      <c r="E12" s="43"/>
      <c r="F12" s="43"/>
      <c r="G12" s="43"/>
      <c r="H12" s="46"/>
      <c r="I12" s="47"/>
      <c r="J12" s="47"/>
      <c r="K12" s="47"/>
      <c r="L12" s="47"/>
      <c r="M12" s="43"/>
      <c r="N12" s="48"/>
      <c r="O12" s="44"/>
      <c r="P12" s="48"/>
      <c r="Q12" s="48"/>
      <c r="R12" s="48"/>
      <c r="S12" s="48"/>
      <c r="T12" s="43"/>
      <c r="U12" s="43"/>
      <c r="V12" s="43"/>
      <c r="W12" s="48"/>
      <c r="X12" s="43"/>
      <c r="Y12" s="121" t="str">
        <f t="shared" si="2"/>
        <v/>
      </c>
      <c r="Z12" s="45" t="str">
        <f t="shared" si="3"/>
        <v/>
      </c>
      <c r="AA12" s="55" t="str">
        <f t="shared" si="4"/>
        <v>ES</v>
      </c>
      <c r="AB12" s="57" t="str">
        <f t="shared" si="5"/>
        <v>2</v>
      </c>
      <c r="AC12" s="55" t="str">
        <f t="shared" si="6"/>
        <v>Sin observaciones</v>
      </c>
      <c r="AD12" s="106" t="str">
        <f t="shared" si="7"/>
        <v>35</v>
      </c>
      <c r="AE12" s="106" t="str">
        <f t="shared" si="8"/>
        <v/>
      </c>
      <c r="AF12" s="113" t="str">
        <f t="shared" si="9"/>
        <v/>
      </c>
      <c r="AG12" s="113" t="str">
        <f t="shared" si="10"/>
        <v>NO</v>
      </c>
      <c r="AH12" s="113" t="str">
        <f t="shared" si="11"/>
        <v>O</v>
      </c>
      <c r="AI12" s="113" t="str">
        <f t="shared" si="12"/>
        <v>S</v>
      </c>
      <c r="AJ12" s="116">
        <f t="shared" si="13"/>
        <v>0</v>
      </c>
      <c r="AK12" s="116">
        <f t="shared" si="14"/>
        <v>0</v>
      </c>
      <c r="AL12" s="116">
        <f t="shared" si="15"/>
        <v>0</v>
      </c>
      <c r="AM12" s="119">
        <f t="shared" si="16"/>
        <v>0</v>
      </c>
      <c r="BO12" s="74" t="s">
        <v>36</v>
      </c>
      <c r="BP12" s="74" t="s">
        <v>19395</v>
      </c>
      <c r="BQ12" s="97" t="s">
        <v>19294</v>
      </c>
      <c r="BR12" s="98" t="s">
        <v>308</v>
      </c>
    </row>
    <row r="13" spans="1:80" x14ac:dyDescent="0.25">
      <c r="A13" s="43"/>
      <c r="B13" s="44"/>
      <c r="C13" s="43"/>
      <c r="D13" s="44"/>
      <c r="E13" s="43"/>
      <c r="F13" s="43"/>
      <c r="G13" s="43"/>
      <c r="H13" s="46"/>
      <c r="I13" s="47"/>
      <c r="J13" s="47"/>
      <c r="K13" s="47"/>
      <c r="L13" s="47"/>
      <c r="M13" s="43"/>
      <c r="N13" s="48"/>
      <c r="O13" s="44"/>
      <c r="P13" s="48"/>
      <c r="Q13" s="48"/>
      <c r="R13" s="48"/>
      <c r="S13" s="48"/>
      <c r="T13" s="43"/>
      <c r="U13" s="43"/>
      <c r="V13" s="43"/>
      <c r="W13" s="48"/>
      <c r="X13" s="43"/>
      <c r="Y13" s="121" t="str">
        <f t="shared" si="2"/>
        <v/>
      </c>
      <c r="Z13" s="45" t="str">
        <f t="shared" si="3"/>
        <v/>
      </c>
      <c r="AA13" s="55" t="str">
        <f t="shared" si="4"/>
        <v>ES</v>
      </c>
      <c r="AB13" s="57" t="str">
        <f t="shared" si="5"/>
        <v>2</v>
      </c>
      <c r="AC13" s="55" t="str">
        <f t="shared" si="6"/>
        <v>Sin observaciones</v>
      </c>
      <c r="AD13" s="106" t="str">
        <f t="shared" si="7"/>
        <v>35</v>
      </c>
      <c r="AE13" s="106" t="str">
        <f t="shared" si="8"/>
        <v/>
      </c>
      <c r="AF13" s="113" t="str">
        <f t="shared" si="9"/>
        <v/>
      </c>
      <c r="AG13" s="113" t="str">
        <f t="shared" si="10"/>
        <v>NO</v>
      </c>
      <c r="AH13" s="113" t="str">
        <f t="shared" si="11"/>
        <v>O</v>
      </c>
      <c r="AI13" s="113" t="str">
        <f t="shared" si="12"/>
        <v>S</v>
      </c>
      <c r="AJ13" s="116">
        <f t="shared" si="13"/>
        <v>0</v>
      </c>
      <c r="AK13" s="116">
        <f t="shared" si="14"/>
        <v>0</v>
      </c>
      <c r="AL13" s="116">
        <f t="shared" si="15"/>
        <v>0</v>
      </c>
      <c r="AM13" s="119">
        <f t="shared" si="16"/>
        <v>0</v>
      </c>
      <c r="BI13" s="75" t="s">
        <v>19425</v>
      </c>
      <c r="BQ13" s="97" t="s">
        <v>19295</v>
      </c>
      <c r="BR13" s="98" t="s">
        <v>309</v>
      </c>
    </row>
    <row r="14" spans="1:80" ht="15.75" thickBot="1" x14ac:dyDescent="0.3">
      <c r="A14" s="43"/>
      <c r="B14" s="44"/>
      <c r="C14" s="43"/>
      <c r="D14" s="44"/>
      <c r="E14" s="43"/>
      <c r="F14" s="43"/>
      <c r="G14" s="43"/>
      <c r="H14" s="46"/>
      <c r="I14" s="47"/>
      <c r="J14" s="47"/>
      <c r="K14" s="47"/>
      <c r="L14" s="47"/>
      <c r="M14" s="43"/>
      <c r="N14" s="48"/>
      <c r="O14" s="44"/>
      <c r="P14" s="48"/>
      <c r="Q14" s="48"/>
      <c r="R14" s="48"/>
      <c r="S14" s="48"/>
      <c r="T14" s="43"/>
      <c r="U14" s="43"/>
      <c r="V14" s="43"/>
      <c r="W14" s="48"/>
      <c r="X14" s="43"/>
      <c r="Y14" s="121" t="str">
        <f t="shared" si="2"/>
        <v/>
      </c>
      <c r="Z14" s="45" t="str">
        <f t="shared" si="3"/>
        <v/>
      </c>
      <c r="AA14" s="55" t="str">
        <f t="shared" si="4"/>
        <v>ES</v>
      </c>
      <c r="AB14" s="57" t="str">
        <f t="shared" si="5"/>
        <v>2</v>
      </c>
      <c r="AC14" s="55" t="str">
        <f t="shared" si="6"/>
        <v>Sin observaciones</v>
      </c>
      <c r="AD14" s="106" t="str">
        <f t="shared" si="7"/>
        <v>35</v>
      </c>
      <c r="AE14" s="106" t="str">
        <f t="shared" si="8"/>
        <v/>
      </c>
      <c r="AF14" s="113" t="str">
        <f t="shared" si="9"/>
        <v/>
      </c>
      <c r="AG14" s="113" t="str">
        <f t="shared" si="10"/>
        <v>NO</v>
      </c>
      <c r="AH14" s="113" t="str">
        <f t="shared" si="11"/>
        <v>O</v>
      </c>
      <c r="AI14" s="113" t="str">
        <f t="shared" si="12"/>
        <v>S</v>
      </c>
      <c r="AJ14" s="116">
        <f t="shared" si="13"/>
        <v>0</v>
      </c>
      <c r="AK14" s="116">
        <f t="shared" si="14"/>
        <v>0</v>
      </c>
      <c r="AL14" s="116">
        <f t="shared" si="15"/>
        <v>0</v>
      </c>
      <c r="AM14" s="119">
        <f t="shared" si="16"/>
        <v>0</v>
      </c>
      <c r="BI14" s="108" t="s">
        <v>123</v>
      </c>
      <c r="BQ14" s="97" t="s">
        <v>19296</v>
      </c>
      <c r="BR14" s="98" t="s">
        <v>310</v>
      </c>
      <c r="CA14" s="72"/>
    </row>
    <row r="15" spans="1:80" x14ac:dyDescent="0.25">
      <c r="A15" s="43"/>
      <c r="B15" s="44"/>
      <c r="C15" s="43"/>
      <c r="D15" s="44"/>
      <c r="E15" s="43"/>
      <c r="F15" s="43"/>
      <c r="G15" s="43"/>
      <c r="H15" s="46"/>
      <c r="I15" s="47"/>
      <c r="J15" s="47"/>
      <c r="K15" s="47"/>
      <c r="L15" s="47"/>
      <c r="M15" s="43"/>
      <c r="N15" s="48"/>
      <c r="O15" s="44"/>
      <c r="P15" s="48"/>
      <c r="Q15" s="48"/>
      <c r="R15" s="48"/>
      <c r="S15" s="48"/>
      <c r="T15" s="43"/>
      <c r="U15" s="43"/>
      <c r="V15" s="43"/>
      <c r="W15" s="48"/>
      <c r="X15" s="43"/>
      <c r="Y15" s="121" t="str">
        <f t="shared" si="2"/>
        <v/>
      </c>
      <c r="Z15" s="45" t="str">
        <f t="shared" si="3"/>
        <v/>
      </c>
      <c r="AA15" s="55" t="str">
        <f t="shared" si="4"/>
        <v>ES</v>
      </c>
      <c r="AB15" s="57" t="str">
        <f t="shared" si="5"/>
        <v>2</v>
      </c>
      <c r="AC15" s="55" t="str">
        <f t="shared" si="6"/>
        <v>Sin observaciones</v>
      </c>
      <c r="AD15" s="106" t="str">
        <f t="shared" si="7"/>
        <v>35</v>
      </c>
      <c r="AE15" s="106" t="str">
        <f t="shared" si="8"/>
        <v/>
      </c>
      <c r="AF15" s="113" t="str">
        <f t="shared" si="9"/>
        <v/>
      </c>
      <c r="AG15" s="113" t="str">
        <f t="shared" si="10"/>
        <v>NO</v>
      </c>
      <c r="AH15" s="113" t="str">
        <f t="shared" si="11"/>
        <v>O</v>
      </c>
      <c r="AI15" s="113" t="str">
        <f t="shared" si="12"/>
        <v>S</v>
      </c>
      <c r="AJ15" s="116">
        <f t="shared" si="13"/>
        <v>0</v>
      </c>
      <c r="AK15" s="116">
        <f t="shared" si="14"/>
        <v>0</v>
      </c>
      <c r="AL15" s="116">
        <f t="shared" si="15"/>
        <v>0</v>
      </c>
      <c r="AM15" s="119">
        <f t="shared" si="16"/>
        <v>0</v>
      </c>
      <c r="BQ15" s="97" t="s">
        <v>19297</v>
      </c>
      <c r="BR15" s="98" t="s">
        <v>311</v>
      </c>
      <c r="BZ15" s="72"/>
      <c r="CA15" s="72"/>
    </row>
    <row r="16" spans="1:80" x14ac:dyDescent="0.25">
      <c r="A16" s="43"/>
      <c r="B16" s="44"/>
      <c r="C16" s="43"/>
      <c r="D16" s="44"/>
      <c r="E16" s="43"/>
      <c r="F16" s="43"/>
      <c r="G16" s="43"/>
      <c r="H16" s="46"/>
      <c r="I16" s="47"/>
      <c r="J16" s="47"/>
      <c r="K16" s="47"/>
      <c r="L16" s="47"/>
      <c r="M16" s="43"/>
      <c r="N16" s="48"/>
      <c r="O16" s="44"/>
      <c r="P16" s="48"/>
      <c r="Q16" s="48"/>
      <c r="R16" s="48"/>
      <c r="S16" s="48"/>
      <c r="T16" s="43"/>
      <c r="U16" s="43"/>
      <c r="V16" s="43"/>
      <c r="W16" s="48"/>
      <c r="X16" s="43"/>
      <c r="Y16" s="121" t="str">
        <f t="shared" si="2"/>
        <v/>
      </c>
      <c r="Z16" s="45" t="str">
        <f t="shared" si="3"/>
        <v/>
      </c>
      <c r="AA16" s="55" t="str">
        <f t="shared" si="4"/>
        <v>ES</v>
      </c>
      <c r="AB16" s="57" t="str">
        <f t="shared" si="5"/>
        <v>2</v>
      </c>
      <c r="AC16" s="55" t="str">
        <f t="shared" si="6"/>
        <v>Sin observaciones</v>
      </c>
      <c r="AD16" s="106" t="str">
        <f t="shared" si="7"/>
        <v>35</v>
      </c>
      <c r="AE16" s="106" t="str">
        <f t="shared" si="8"/>
        <v/>
      </c>
      <c r="AF16" s="113" t="str">
        <f t="shared" si="9"/>
        <v/>
      </c>
      <c r="AG16" s="113" t="str">
        <f t="shared" si="10"/>
        <v>NO</v>
      </c>
      <c r="AH16" s="113" t="str">
        <f t="shared" si="11"/>
        <v>O</v>
      </c>
      <c r="AI16" s="113" t="str">
        <f t="shared" si="12"/>
        <v>S</v>
      </c>
      <c r="AJ16" s="116">
        <f t="shared" si="13"/>
        <v>0</v>
      </c>
      <c r="AK16" s="116">
        <f t="shared" si="14"/>
        <v>0</v>
      </c>
      <c r="AL16" s="116">
        <f t="shared" si="15"/>
        <v>0</v>
      </c>
      <c r="AM16" s="119">
        <f t="shared" si="16"/>
        <v>0</v>
      </c>
      <c r="BQ16" s="97" t="s">
        <v>19298</v>
      </c>
      <c r="BR16" s="98" t="s">
        <v>312</v>
      </c>
      <c r="BZ16" s="72"/>
      <c r="CA16" s="72"/>
    </row>
    <row r="17" spans="1:79" x14ac:dyDescent="0.25">
      <c r="A17" s="43"/>
      <c r="B17" s="44"/>
      <c r="C17" s="43"/>
      <c r="D17" s="44"/>
      <c r="E17" s="43"/>
      <c r="F17" s="43"/>
      <c r="G17" s="43"/>
      <c r="H17" s="46"/>
      <c r="I17" s="47"/>
      <c r="J17" s="47"/>
      <c r="K17" s="47"/>
      <c r="L17" s="47"/>
      <c r="M17" s="43"/>
      <c r="N17" s="48"/>
      <c r="O17" s="44"/>
      <c r="P17" s="48"/>
      <c r="Q17" s="48"/>
      <c r="R17" s="48"/>
      <c r="S17" s="48"/>
      <c r="T17" s="43"/>
      <c r="U17" s="43"/>
      <c r="V17" s="43"/>
      <c r="W17" s="48"/>
      <c r="X17" s="43"/>
      <c r="Y17" s="121" t="str">
        <f t="shared" si="2"/>
        <v/>
      </c>
      <c r="Z17" s="45" t="str">
        <f t="shared" si="3"/>
        <v/>
      </c>
      <c r="AA17" s="55" t="str">
        <f t="shared" si="4"/>
        <v>ES</v>
      </c>
      <c r="AB17" s="57" t="str">
        <f t="shared" si="5"/>
        <v>2</v>
      </c>
      <c r="AC17" s="55" t="str">
        <f t="shared" si="6"/>
        <v>Sin observaciones</v>
      </c>
      <c r="AD17" s="106" t="str">
        <f t="shared" si="7"/>
        <v>35</v>
      </c>
      <c r="AE17" s="106" t="str">
        <f t="shared" si="8"/>
        <v/>
      </c>
      <c r="AF17" s="113" t="str">
        <f t="shared" si="9"/>
        <v/>
      </c>
      <c r="AG17" s="113" t="str">
        <f t="shared" si="10"/>
        <v>NO</v>
      </c>
      <c r="AH17" s="113" t="str">
        <f t="shared" si="11"/>
        <v>O</v>
      </c>
      <c r="AI17" s="113" t="str">
        <f t="shared" si="12"/>
        <v>S</v>
      </c>
      <c r="AJ17" s="116">
        <f t="shared" si="13"/>
        <v>0</v>
      </c>
      <c r="AK17" s="116">
        <f t="shared" si="14"/>
        <v>0</v>
      </c>
      <c r="AL17" s="116">
        <f t="shared" si="15"/>
        <v>0</v>
      </c>
      <c r="AM17" s="119">
        <f t="shared" si="16"/>
        <v>0</v>
      </c>
      <c r="BQ17" s="97" t="s">
        <v>19299</v>
      </c>
      <c r="BR17" s="98" t="s">
        <v>313</v>
      </c>
      <c r="BZ17" s="72"/>
      <c r="CA17" s="72"/>
    </row>
    <row r="18" spans="1:79" x14ac:dyDescent="0.25">
      <c r="A18" s="43"/>
      <c r="B18" s="44"/>
      <c r="C18" s="43"/>
      <c r="D18" s="44"/>
      <c r="E18" s="43"/>
      <c r="F18" s="43"/>
      <c r="G18" s="43"/>
      <c r="H18" s="46"/>
      <c r="I18" s="47"/>
      <c r="J18" s="47"/>
      <c r="K18" s="47"/>
      <c r="L18" s="47"/>
      <c r="M18" s="43"/>
      <c r="N18" s="48"/>
      <c r="O18" s="44"/>
      <c r="P18" s="48"/>
      <c r="Q18" s="48"/>
      <c r="R18" s="48"/>
      <c r="S18" s="48"/>
      <c r="T18" s="43"/>
      <c r="U18" s="43"/>
      <c r="V18" s="43"/>
      <c r="W18" s="48"/>
      <c r="X18" s="43"/>
      <c r="Y18" s="121" t="str">
        <f t="shared" si="2"/>
        <v/>
      </c>
      <c r="Z18" s="45" t="str">
        <f t="shared" si="3"/>
        <v/>
      </c>
      <c r="AA18" s="55" t="str">
        <f t="shared" si="4"/>
        <v>ES</v>
      </c>
      <c r="AB18" s="57" t="str">
        <f t="shared" si="5"/>
        <v>2</v>
      </c>
      <c r="AC18" s="55" t="str">
        <f t="shared" si="6"/>
        <v>Sin observaciones</v>
      </c>
      <c r="AD18" s="106" t="str">
        <f t="shared" si="7"/>
        <v>35</v>
      </c>
      <c r="AE18" s="106" t="str">
        <f t="shared" si="8"/>
        <v/>
      </c>
      <c r="AF18" s="113" t="str">
        <f t="shared" si="9"/>
        <v/>
      </c>
      <c r="AG18" s="113" t="str">
        <f t="shared" si="10"/>
        <v>NO</v>
      </c>
      <c r="AH18" s="113" t="str">
        <f t="shared" si="11"/>
        <v>O</v>
      </c>
      <c r="AI18" s="113" t="str">
        <f t="shared" si="12"/>
        <v>S</v>
      </c>
      <c r="AJ18" s="116">
        <f t="shared" si="13"/>
        <v>0</v>
      </c>
      <c r="AK18" s="116">
        <f t="shared" si="14"/>
        <v>0</v>
      </c>
      <c r="AL18" s="116">
        <f t="shared" si="15"/>
        <v>0</v>
      </c>
      <c r="AM18" s="119">
        <f t="shared" si="16"/>
        <v>0</v>
      </c>
      <c r="BQ18" s="97" t="s">
        <v>19300</v>
      </c>
      <c r="BR18" s="98" t="s">
        <v>314</v>
      </c>
      <c r="BZ18" s="72"/>
      <c r="CA18" s="72"/>
    </row>
    <row r="19" spans="1:79" x14ac:dyDescent="0.25">
      <c r="A19" s="43"/>
      <c r="B19" s="44"/>
      <c r="C19" s="43"/>
      <c r="D19" s="44"/>
      <c r="E19" s="43"/>
      <c r="F19" s="43"/>
      <c r="G19" s="43"/>
      <c r="H19" s="46"/>
      <c r="I19" s="47"/>
      <c r="J19" s="47"/>
      <c r="K19" s="47"/>
      <c r="L19" s="47"/>
      <c r="M19" s="43"/>
      <c r="N19" s="48"/>
      <c r="O19" s="44"/>
      <c r="P19" s="48"/>
      <c r="Q19" s="48"/>
      <c r="R19" s="48"/>
      <c r="S19" s="48"/>
      <c r="T19" s="43"/>
      <c r="U19" s="43"/>
      <c r="V19" s="43"/>
      <c r="W19" s="48"/>
      <c r="X19" s="43"/>
      <c r="Y19" s="121" t="str">
        <f t="shared" si="2"/>
        <v/>
      </c>
      <c r="Z19" s="45" t="str">
        <f t="shared" si="3"/>
        <v/>
      </c>
      <c r="AA19" s="55" t="str">
        <f t="shared" si="4"/>
        <v>ES</v>
      </c>
      <c r="AB19" s="57" t="str">
        <f t="shared" si="5"/>
        <v>2</v>
      </c>
      <c r="AC19" s="55" t="str">
        <f t="shared" si="6"/>
        <v>Sin observaciones</v>
      </c>
      <c r="AD19" s="106" t="str">
        <f t="shared" si="7"/>
        <v>35</v>
      </c>
      <c r="AE19" s="106" t="str">
        <f t="shared" si="8"/>
        <v/>
      </c>
      <c r="AF19" s="113" t="str">
        <f t="shared" si="9"/>
        <v/>
      </c>
      <c r="AG19" s="113" t="str">
        <f t="shared" si="10"/>
        <v>NO</v>
      </c>
      <c r="AH19" s="113" t="str">
        <f t="shared" si="11"/>
        <v>O</v>
      </c>
      <c r="AI19" s="113" t="str">
        <f t="shared" si="12"/>
        <v>S</v>
      </c>
      <c r="AJ19" s="116">
        <f t="shared" si="13"/>
        <v>0</v>
      </c>
      <c r="AK19" s="116">
        <f t="shared" si="14"/>
        <v>0</v>
      </c>
      <c r="AL19" s="116">
        <f t="shared" si="15"/>
        <v>0</v>
      </c>
      <c r="AM19" s="119">
        <f t="shared" si="16"/>
        <v>0</v>
      </c>
      <c r="BQ19" s="97" t="s">
        <v>19301</v>
      </c>
      <c r="BR19" s="98" t="s">
        <v>315</v>
      </c>
      <c r="BU19" s="72"/>
      <c r="BV19" s="72"/>
      <c r="BZ19" s="72"/>
      <c r="CA19" s="72"/>
    </row>
    <row r="20" spans="1:79" x14ac:dyDescent="0.25">
      <c r="A20" s="43"/>
      <c r="B20" s="44"/>
      <c r="C20" s="43"/>
      <c r="D20" s="44"/>
      <c r="E20" s="43"/>
      <c r="F20" s="43"/>
      <c r="G20" s="43"/>
      <c r="H20" s="46"/>
      <c r="I20" s="47"/>
      <c r="J20" s="47"/>
      <c r="K20" s="47"/>
      <c r="L20" s="47"/>
      <c r="M20" s="43"/>
      <c r="N20" s="48"/>
      <c r="O20" s="44"/>
      <c r="P20" s="48"/>
      <c r="Q20" s="48"/>
      <c r="R20" s="48"/>
      <c r="S20" s="48"/>
      <c r="T20" s="43"/>
      <c r="U20" s="43"/>
      <c r="V20" s="43"/>
      <c r="W20" s="48"/>
      <c r="X20" s="43"/>
      <c r="Y20" s="121" t="str">
        <f t="shared" si="2"/>
        <v/>
      </c>
      <c r="Z20" s="45" t="str">
        <f t="shared" si="3"/>
        <v/>
      </c>
      <c r="AA20" s="55" t="str">
        <f t="shared" si="4"/>
        <v>ES</v>
      </c>
      <c r="AB20" s="57" t="str">
        <f t="shared" si="5"/>
        <v>2</v>
      </c>
      <c r="AC20" s="55" t="str">
        <f t="shared" si="6"/>
        <v>Sin observaciones</v>
      </c>
      <c r="AD20" s="106" t="str">
        <f t="shared" si="7"/>
        <v>35</v>
      </c>
      <c r="AE20" s="106" t="str">
        <f t="shared" si="8"/>
        <v/>
      </c>
      <c r="AF20" s="113" t="str">
        <f t="shared" si="9"/>
        <v/>
      </c>
      <c r="AG20" s="113" t="str">
        <f t="shared" si="10"/>
        <v>NO</v>
      </c>
      <c r="AH20" s="113" t="str">
        <f t="shared" si="11"/>
        <v>O</v>
      </c>
      <c r="AI20" s="113" t="str">
        <f t="shared" si="12"/>
        <v>S</v>
      </c>
      <c r="AJ20" s="116">
        <f t="shared" si="13"/>
        <v>0</v>
      </c>
      <c r="AK20" s="116">
        <f t="shared" si="14"/>
        <v>0</v>
      </c>
      <c r="AL20" s="116">
        <f t="shared" si="15"/>
        <v>0</v>
      </c>
      <c r="AM20" s="119">
        <f t="shared" si="16"/>
        <v>0</v>
      </c>
      <c r="BQ20" s="97" t="s">
        <v>19302</v>
      </c>
      <c r="BR20" s="98" t="s">
        <v>316</v>
      </c>
      <c r="BU20" s="72"/>
      <c r="BV20" s="72"/>
      <c r="BZ20" s="72"/>
      <c r="CA20" s="72"/>
    </row>
    <row r="21" spans="1:79" x14ac:dyDescent="0.25">
      <c r="A21" s="43"/>
      <c r="B21" s="44"/>
      <c r="C21" s="43"/>
      <c r="D21" s="44"/>
      <c r="E21" s="43"/>
      <c r="F21" s="43"/>
      <c r="G21" s="43"/>
      <c r="H21" s="46"/>
      <c r="I21" s="47"/>
      <c r="J21" s="47"/>
      <c r="K21" s="47"/>
      <c r="L21" s="47"/>
      <c r="M21" s="43"/>
      <c r="N21" s="48"/>
      <c r="O21" s="44"/>
      <c r="P21" s="48"/>
      <c r="Q21" s="48"/>
      <c r="R21" s="48"/>
      <c r="S21" s="48"/>
      <c r="T21" s="43"/>
      <c r="U21" s="43"/>
      <c r="V21" s="43"/>
      <c r="W21" s="48"/>
      <c r="X21" s="43"/>
      <c r="Y21" s="121" t="str">
        <f t="shared" si="2"/>
        <v/>
      </c>
      <c r="Z21" s="45" t="str">
        <f t="shared" si="3"/>
        <v/>
      </c>
      <c r="AA21" s="55" t="str">
        <f t="shared" si="4"/>
        <v>ES</v>
      </c>
      <c r="AB21" s="57" t="str">
        <f t="shared" si="5"/>
        <v>2</v>
      </c>
      <c r="AC21" s="55" t="str">
        <f t="shared" si="6"/>
        <v>Sin observaciones</v>
      </c>
      <c r="AD21" s="106" t="str">
        <f t="shared" si="7"/>
        <v>35</v>
      </c>
      <c r="AE21" s="106" t="str">
        <f t="shared" si="8"/>
        <v/>
      </c>
      <c r="AF21" s="113" t="str">
        <f t="shared" si="9"/>
        <v/>
      </c>
      <c r="AG21" s="113" t="str">
        <f t="shared" si="10"/>
        <v>NO</v>
      </c>
      <c r="AH21" s="113" t="str">
        <f t="shared" si="11"/>
        <v>O</v>
      </c>
      <c r="AI21" s="113" t="str">
        <f t="shared" si="12"/>
        <v>S</v>
      </c>
      <c r="AJ21" s="116">
        <f t="shared" si="13"/>
        <v>0</v>
      </c>
      <c r="AK21" s="116">
        <f t="shared" si="14"/>
        <v>0</v>
      </c>
      <c r="AL21" s="116">
        <f t="shared" si="15"/>
        <v>0</v>
      </c>
      <c r="AM21" s="119">
        <f t="shared" si="16"/>
        <v>0</v>
      </c>
      <c r="BQ21" s="97" t="s">
        <v>19303</v>
      </c>
      <c r="BR21" s="98" t="s">
        <v>317</v>
      </c>
    </row>
    <row r="22" spans="1:79" x14ac:dyDescent="0.25">
      <c r="A22" s="43"/>
      <c r="B22" s="44"/>
      <c r="C22" s="43"/>
      <c r="D22" s="44"/>
      <c r="E22" s="43"/>
      <c r="F22" s="43"/>
      <c r="G22" s="43"/>
      <c r="H22" s="46"/>
      <c r="I22" s="47"/>
      <c r="J22" s="47"/>
      <c r="K22" s="47"/>
      <c r="L22" s="47"/>
      <c r="M22" s="43"/>
      <c r="N22" s="48"/>
      <c r="O22" s="44"/>
      <c r="P22" s="48"/>
      <c r="Q22" s="48"/>
      <c r="R22" s="48"/>
      <c r="S22" s="48"/>
      <c r="T22" s="43"/>
      <c r="U22" s="43"/>
      <c r="V22" s="43"/>
      <c r="W22" s="48"/>
      <c r="X22" s="43"/>
      <c r="Y22" s="121" t="str">
        <f t="shared" si="2"/>
        <v/>
      </c>
      <c r="Z22" s="45" t="str">
        <f t="shared" si="3"/>
        <v/>
      </c>
      <c r="AA22" s="55" t="str">
        <f t="shared" si="4"/>
        <v>ES</v>
      </c>
      <c r="AB22" s="57" t="str">
        <f t="shared" si="5"/>
        <v>2</v>
      </c>
      <c r="AC22" s="55" t="str">
        <f t="shared" si="6"/>
        <v>Sin observaciones</v>
      </c>
      <c r="AD22" s="106" t="str">
        <f t="shared" si="7"/>
        <v>35</v>
      </c>
      <c r="AE22" s="106" t="str">
        <f t="shared" si="8"/>
        <v/>
      </c>
      <c r="AF22" s="113" t="str">
        <f t="shared" si="9"/>
        <v/>
      </c>
      <c r="AG22" s="113" t="str">
        <f t="shared" si="10"/>
        <v>NO</v>
      </c>
      <c r="AH22" s="113" t="str">
        <f t="shared" si="11"/>
        <v>O</v>
      </c>
      <c r="AI22" s="113" t="str">
        <f t="shared" si="12"/>
        <v>S</v>
      </c>
      <c r="AJ22" s="116">
        <f t="shared" si="13"/>
        <v>0</v>
      </c>
      <c r="AK22" s="116">
        <f t="shared" si="14"/>
        <v>0</v>
      </c>
      <c r="AL22" s="116">
        <f t="shared" si="15"/>
        <v>0</v>
      </c>
      <c r="AM22" s="119">
        <f t="shared" si="16"/>
        <v>0</v>
      </c>
      <c r="BQ22" s="97" t="s">
        <v>19305</v>
      </c>
      <c r="BR22" s="98" t="s">
        <v>19304</v>
      </c>
    </row>
    <row r="23" spans="1:79" x14ac:dyDescent="0.25">
      <c r="A23" s="43"/>
      <c r="B23" s="44"/>
      <c r="C23" s="43"/>
      <c r="D23" s="44"/>
      <c r="E23" s="43"/>
      <c r="F23" s="43"/>
      <c r="G23" s="43"/>
      <c r="H23" s="46"/>
      <c r="I23" s="47"/>
      <c r="J23" s="47"/>
      <c r="K23" s="47"/>
      <c r="L23" s="47"/>
      <c r="M23" s="43"/>
      <c r="N23" s="48"/>
      <c r="O23" s="44"/>
      <c r="P23" s="48"/>
      <c r="Q23" s="48"/>
      <c r="R23" s="48"/>
      <c r="S23" s="48"/>
      <c r="T23" s="43"/>
      <c r="U23" s="43"/>
      <c r="V23" s="43"/>
      <c r="W23" s="48"/>
      <c r="X23" s="43"/>
      <c r="Y23" s="121" t="str">
        <f t="shared" si="2"/>
        <v/>
      </c>
      <c r="Z23" s="45" t="str">
        <f t="shared" si="3"/>
        <v/>
      </c>
      <c r="AA23" s="55" t="str">
        <f t="shared" si="4"/>
        <v>ES</v>
      </c>
      <c r="AB23" s="57" t="str">
        <f t="shared" si="5"/>
        <v>2</v>
      </c>
      <c r="AC23" s="55" t="str">
        <f t="shared" si="6"/>
        <v>Sin observaciones</v>
      </c>
      <c r="AD23" s="106" t="str">
        <f t="shared" si="7"/>
        <v>35</v>
      </c>
      <c r="AE23" s="106" t="str">
        <f t="shared" si="8"/>
        <v/>
      </c>
      <c r="AF23" s="113" t="str">
        <f t="shared" si="9"/>
        <v/>
      </c>
      <c r="AG23" s="113" t="str">
        <f t="shared" si="10"/>
        <v>NO</v>
      </c>
      <c r="AH23" s="113" t="str">
        <f t="shared" si="11"/>
        <v>O</v>
      </c>
      <c r="AI23" s="113" t="str">
        <f t="shared" si="12"/>
        <v>S</v>
      </c>
      <c r="AJ23" s="116">
        <f t="shared" si="13"/>
        <v>0</v>
      </c>
      <c r="AK23" s="116">
        <f t="shared" si="14"/>
        <v>0</v>
      </c>
      <c r="AL23" s="116">
        <f t="shared" si="15"/>
        <v>0</v>
      </c>
      <c r="AM23" s="119">
        <f t="shared" si="16"/>
        <v>0</v>
      </c>
      <c r="BQ23" s="97" t="s">
        <v>19307</v>
      </c>
      <c r="BR23" s="98" t="s">
        <v>19306</v>
      </c>
    </row>
    <row r="24" spans="1:79" x14ac:dyDescent="0.25">
      <c r="A24" s="43"/>
      <c r="B24" s="44"/>
      <c r="C24" s="43"/>
      <c r="D24" s="44"/>
      <c r="E24" s="43"/>
      <c r="F24" s="43"/>
      <c r="G24" s="43"/>
      <c r="H24" s="46"/>
      <c r="I24" s="47"/>
      <c r="J24" s="47"/>
      <c r="K24" s="47"/>
      <c r="L24" s="47"/>
      <c r="M24" s="43"/>
      <c r="N24" s="48"/>
      <c r="O24" s="44"/>
      <c r="P24" s="48"/>
      <c r="Q24" s="48"/>
      <c r="R24" s="48"/>
      <c r="S24" s="48"/>
      <c r="T24" s="43"/>
      <c r="U24" s="43"/>
      <c r="V24" s="43"/>
      <c r="W24" s="48"/>
      <c r="X24" s="43"/>
      <c r="Y24" s="121" t="str">
        <f t="shared" si="2"/>
        <v/>
      </c>
      <c r="Z24" s="45" t="str">
        <f t="shared" si="3"/>
        <v/>
      </c>
      <c r="AA24" s="55" t="str">
        <f t="shared" si="4"/>
        <v>ES</v>
      </c>
      <c r="AB24" s="57" t="str">
        <f t="shared" si="5"/>
        <v>2</v>
      </c>
      <c r="AC24" s="55" t="str">
        <f t="shared" si="6"/>
        <v>Sin observaciones</v>
      </c>
      <c r="AD24" s="106" t="str">
        <f t="shared" si="7"/>
        <v>35</v>
      </c>
      <c r="AE24" s="106" t="str">
        <f t="shared" si="8"/>
        <v/>
      </c>
      <c r="AF24" s="113" t="str">
        <f t="shared" si="9"/>
        <v/>
      </c>
      <c r="AG24" s="113" t="str">
        <f t="shared" si="10"/>
        <v>NO</v>
      </c>
      <c r="AH24" s="113" t="str">
        <f t="shared" si="11"/>
        <v>O</v>
      </c>
      <c r="AI24" s="113" t="str">
        <f t="shared" si="12"/>
        <v>S</v>
      </c>
      <c r="AJ24" s="116">
        <f t="shared" si="13"/>
        <v>0</v>
      </c>
      <c r="AK24" s="116">
        <f t="shared" si="14"/>
        <v>0</v>
      </c>
      <c r="AL24" s="116">
        <f t="shared" si="15"/>
        <v>0</v>
      </c>
      <c r="AM24" s="119">
        <f t="shared" si="16"/>
        <v>0</v>
      </c>
      <c r="BQ24" s="97" t="s">
        <v>19309</v>
      </c>
      <c r="BR24" s="98" t="s">
        <v>19308</v>
      </c>
    </row>
    <row r="25" spans="1:79" x14ac:dyDescent="0.25">
      <c r="A25" s="43"/>
      <c r="B25" s="44"/>
      <c r="C25" s="43"/>
      <c r="D25" s="44"/>
      <c r="E25" s="43"/>
      <c r="F25" s="43"/>
      <c r="G25" s="43"/>
      <c r="H25" s="46"/>
      <c r="I25" s="47"/>
      <c r="J25" s="47"/>
      <c r="K25" s="47"/>
      <c r="L25" s="47"/>
      <c r="M25" s="43"/>
      <c r="N25" s="48"/>
      <c r="O25" s="44"/>
      <c r="P25" s="48"/>
      <c r="Q25" s="48"/>
      <c r="R25" s="48"/>
      <c r="S25" s="48"/>
      <c r="T25" s="43"/>
      <c r="U25" s="43"/>
      <c r="V25" s="43"/>
      <c r="W25" s="48"/>
      <c r="X25" s="43"/>
      <c r="Y25" s="121" t="str">
        <f t="shared" si="2"/>
        <v/>
      </c>
      <c r="Z25" s="45" t="str">
        <f t="shared" si="3"/>
        <v/>
      </c>
      <c r="AA25" s="55" t="str">
        <f t="shared" si="4"/>
        <v>ES</v>
      </c>
      <c r="AB25" s="57" t="str">
        <f t="shared" si="5"/>
        <v>2</v>
      </c>
      <c r="AC25" s="55" t="str">
        <f t="shared" si="6"/>
        <v>Sin observaciones</v>
      </c>
      <c r="AD25" s="106" t="str">
        <f t="shared" si="7"/>
        <v>35</v>
      </c>
      <c r="AE25" s="106" t="str">
        <f t="shared" si="8"/>
        <v/>
      </c>
      <c r="AF25" s="113" t="str">
        <f t="shared" si="9"/>
        <v/>
      </c>
      <c r="AG25" s="113" t="str">
        <f t="shared" si="10"/>
        <v>NO</v>
      </c>
      <c r="AH25" s="113" t="str">
        <f t="shared" si="11"/>
        <v>O</v>
      </c>
      <c r="AI25" s="113" t="str">
        <f t="shared" si="12"/>
        <v>S</v>
      </c>
      <c r="AJ25" s="116">
        <f t="shared" si="13"/>
        <v>0</v>
      </c>
      <c r="AK25" s="116">
        <f t="shared" si="14"/>
        <v>0</v>
      </c>
      <c r="AL25" s="116">
        <f t="shared" si="15"/>
        <v>0</v>
      </c>
      <c r="AM25" s="119">
        <f t="shared" si="16"/>
        <v>0</v>
      </c>
      <c r="BQ25" s="97" t="s">
        <v>19311</v>
      </c>
      <c r="BR25" s="98" t="s">
        <v>19310</v>
      </c>
    </row>
    <row r="26" spans="1:79" x14ac:dyDescent="0.25">
      <c r="A26" s="43"/>
      <c r="B26" s="44"/>
      <c r="C26" s="43"/>
      <c r="D26" s="44"/>
      <c r="E26" s="43"/>
      <c r="F26" s="43"/>
      <c r="G26" s="43"/>
      <c r="H26" s="46"/>
      <c r="I26" s="47"/>
      <c r="J26" s="47"/>
      <c r="K26" s="47"/>
      <c r="L26" s="47"/>
      <c r="M26" s="43"/>
      <c r="N26" s="48"/>
      <c r="O26" s="44"/>
      <c r="P26" s="48"/>
      <c r="Q26" s="48"/>
      <c r="R26" s="48"/>
      <c r="S26" s="48"/>
      <c r="T26" s="43"/>
      <c r="U26" s="43"/>
      <c r="V26" s="43"/>
      <c r="W26" s="48"/>
      <c r="X26" s="43"/>
      <c r="Y26" s="121" t="str">
        <f t="shared" si="2"/>
        <v/>
      </c>
      <c r="Z26" s="45" t="str">
        <f t="shared" si="3"/>
        <v/>
      </c>
      <c r="AA26" s="55" t="str">
        <f t="shared" si="4"/>
        <v>ES</v>
      </c>
      <c r="AB26" s="57" t="str">
        <f t="shared" si="5"/>
        <v>2</v>
      </c>
      <c r="AC26" s="55" t="str">
        <f t="shared" si="6"/>
        <v>Sin observaciones</v>
      </c>
      <c r="AD26" s="106" t="str">
        <f t="shared" si="7"/>
        <v>35</v>
      </c>
      <c r="AE26" s="106" t="str">
        <f t="shared" si="8"/>
        <v/>
      </c>
      <c r="AF26" s="113" t="str">
        <f t="shared" si="9"/>
        <v/>
      </c>
      <c r="AG26" s="113" t="str">
        <f t="shared" si="10"/>
        <v>NO</v>
      </c>
      <c r="AH26" s="113" t="str">
        <f t="shared" si="11"/>
        <v>O</v>
      </c>
      <c r="AI26" s="113" t="str">
        <f t="shared" si="12"/>
        <v>S</v>
      </c>
      <c r="AJ26" s="116">
        <f t="shared" si="13"/>
        <v>0</v>
      </c>
      <c r="AK26" s="116">
        <f t="shared" si="14"/>
        <v>0</v>
      </c>
      <c r="AL26" s="116">
        <f t="shared" si="15"/>
        <v>0</v>
      </c>
      <c r="AM26" s="119">
        <f t="shared" si="16"/>
        <v>0</v>
      </c>
      <c r="BQ26" s="97" t="s">
        <v>19313</v>
      </c>
      <c r="BR26" s="98" t="s">
        <v>19312</v>
      </c>
    </row>
    <row r="27" spans="1:79" x14ac:dyDescent="0.25">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25">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25">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25">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25">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25">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25">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25">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25">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25">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25">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25">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25">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25">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25">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25">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6" priority="68">
      <formula>ISBLANK(A2)</formula>
    </cfRule>
  </conditionalFormatting>
  <conditionalFormatting sqref="O2:O3000">
    <cfRule type="expression" dxfId="25" priority="63">
      <formula>ISBLANK(O2)</formula>
    </cfRule>
  </conditionalFormatting>
  <conditionalFormatting sqref="H2:H3000">
    <cfRule type="expression" dxfId="24" priority="65">
      <formula>ISBLANK(H2)</formula>
    </cfRule>
  </conditionalFormatting>
  <conditionalFormatting sqref="I2:I3000">
    <cfRule type="expression" dxfId="23" priority="64">
      <formula>ISBLANK(I2)</formula>
    </cfRule>
  </conditionalFormatting>
  <conditionalFormatting sqref="U2:U3000">
    <cfRule type="expression" dxfId="22" priority="32">
      <formula>ISBLANK(U2)</formula>
    </cfRule>
  </conditionalFormatting>
  <conditionalFormatting sqref="V2:V3000">
    <cfRule type="expression" dxfId="21" priority="2">
      <formula>ISBLANK(V2)</formula>
    </cfRule>
  </conditionalFormatting>
  <conditionalFormatting sqref="T2:T3000">
    <cfRule type="expression" dxfId="20" priority="50">
      <formula>ISBLANK(T2)</formula>
    </cfRule>
  </conditionalFormatting>
  <conditionalFormatting sqref="E2:E3000">
    <cfRule type="expression" dxfId="19" priority="39">
      <formula>ISBLANK(E2)</formula>
    </cfRule>
  </conditionalFormatting>
  <conditionalFormatting sqref="J2:J3000">
    <cfRule type="expression" dxfId="18" priority="38">
      <formula>ISBLANK(J2)</formula>
    </cfRule>
  </conditionalFormatting>
  <conditionalFormatting sqref="K2:K3000">
    <cfRule type="expression" dxfId="17" priority="37">
      <formula>ISBLANK(K2)</formula>
    </cfRule>
  </conditionalFormatting>
  <conditionalFormatting sqref="L2:L3000">
    <cfRule type="expression" dxfId="16" priority="36">
      <formula>ISBLANK(L2)</formula>
    </cfRule>
  </conditionalFormatting>
  <conditionalFormatting sqref="N2:N3000">
    <cfRule type="expression" dxfId="15" priority="35">
      <formula>ISBLANK(N2)</formula>
    </cfRule>
  </conditionalFormatting>
  <conditionalFormatting sqref="G2:G3000">
    <cfRule type="expression" dxfId="14" priority="30">
      <formula>ISBLANK(G2)</formula>
    </cfRule>
  </conditionalFormatting>
  <conditionalFormatting sqref="P2:P3000">
    <cfRule type="expression" dxfId="13" priority="70">
      <formula>EXACT(AB2,"1")</formula>
    </cfRule>
  </conditionalFormatting>
  <conditionalFormatting sqref="Q2:Q3000">
    <cfRule type="expression" dxfId="12" priority="71">
      <formula>EXACT(AB2,"1")</formula>
    </cfRule>
  </conditionalFormatting>
  <conditionalFormatting sqref="S2:S3000">
    <cfRule type="expression" dxfId="11" priority="74">
      <formula>EXACT(AB2,"1")</formula>
    </cfRule>
  </conditionalFormatting>
  <conditionalFormatting sqref="B2:C3000">
    <cfRule type="expression" dxfId="10" priority="12">
      <formula>ISBLANK(B2)</formula>
    </cfRule>
  </conditionalFormatting>
  <conditionalFormatting sqref="D2:D3000">
    <cfRule type="expression" dxfId="9" priority="1">
      <formula>AND(EXACT(Z2,"C"),ISBLANK(D2))</formula>
    </cfRule>
  </conditionalFormatting>
  <conditionalFormatting sqref="R2:R3000">
    <cfRule type="expression" dxfId="8" priority="10">
      <formula>EXACT(AB2,"1")</formula>
    </cfRule>
  </conditionalFormatting>
  <conditionalFormatting sqref="X2:X3000">
    <cfRule type="expression" dxfId="7" priority="9">
      <formula>ISBLANK(X2)</formula>
    </cfRule>
  </conditionalFormatting>
  <conditionalFormatting sqref="F2:F3000">
    <cfRule type="expression" dxfId="6" priority="3">
      <formula>ISBLANK(F2)</formula>
    </cfRule>
  </conditionalFormatting>
  <conditionalFormatting sqref="C2:C3000">
    <cfRule type="expression" dxfId="5" priority="7">
      <formula>ISBLANK(C2)</formula>
    </cfRule>
  </conditionalFormatting>
  <conditionalFormatting sqref="W2:W3000">
    <cfRule type="expression" dxfId="4" priority="5">
      <formula>ISBLANK(W2)</formula>
    </cfRule>
  </conditionalFormatting>
  <conditionalFormatting sqref="M2:M3000">
    <cfRule type="expression" dxfId="3" priority="4">
      <formula>ISBLANK(M2)</formula>
    </cfRule>
  </conditionalFormatting>
  <dataValidations xWindow="151" yWindow="617"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8"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1"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8077" workbookViewId="0">
      <selection activeCell="B8099" sqref="B8099"/>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34"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2019-02-21T09:54:24Z</dcterms:modified>
</cp:coreProperties>
</file>